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2.xml" ContentType="application/vnd.ms-excel.threaded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ildajoaquim\Desktop\"/>
    </mc:Choice>
  </mc:AlternateContent>
  <xr:revisionPtr revIDLastSave="0" documentId="8_{7CB2B7EC-AB23-459A-BC98-2D699EC3342C}" xr6:coauthVersionLast="47" xr6:coauthVersionMax="47" xr10:uidLastSave="{00000000-0000-0000-0000-000000000000}"/>
  <bookViews>
    <workbookView xWindow="-110" yWindow="-110" windowWidth="19420" windowHeight="10300" tabRatio="812" firstSheet="1" activeTab="9" xr2:uid="{00000000-000D-0000-FFFF-FFFF00000000}"/>
  </bookViews>
  <sheets>
    <sheet name="Capa" sheetId="13" r:id="rId1"/>
    <sheet name="Instruções de preenchimento" sheetId="12" r:id="rId2"/>
    <sheet name="1_Caracterização" sheetId="1" r:id="rId3"/>
    <sheet name="2_Infraestruturas_Alta" sheetId="7" state="hidden" r:id="rId4"/>
    <sheet name="3_Atividade_METAS_Alta" sheetId="2" state="hidden" r:id="rId5"/>
    <sheet name="4_Invest-Medidas-Alta (Resumo)" sheetId="3" state="hidden" r:id="rId6"/>
    <sheet name="5_Infraestruturas_Baixa" sheetId="9" r:id="rId7"/>
    <sheet name="6_Atividade_METAS_Baixa" sheetId="10" r:id="rId8"/>
    <sheet name="7_Invest-Medidas-Baixa (Resumo)" sheetId="11" r:id="rId9"/>
    <sheet name="7.1" sheetId="8" r:id="rId10"/>
    <sheet name="7.2" sheetId="30" r:id="rId11"/>
    <sheet name="7.3" sheetId="31" r:id="rId12"/>
    <sheet name="7.4" sheetId="32" r:id="rId13"/>
    <sheet name="7.5" sheetId="33" r:id="rId14"/>
    <sheet name="7.6" sheetId="34" r:id="rId15"/>
    <sheet name="7.7" sheetId="35" r:id="rId16"/>
    <sheet name="7.8" sheetId="36" r:id="rId17"/>
    <sheet name="7.9" sheetId="37" state="hidden" r:id="rId18"/>
    <sheet name="7.10" sheetId="38" state="hidden" r:id="rId19"/>
    <sheet name="8_Fluxograma IO" sheetId="5" r:id="rId20"/>
    <sheet name="Aux" sheetId="29" state="hidden" r:id="rId21"/>
  </sheets>
  <definedNames>
    <definedName name="Municípios">'1_Caracterização'!$B$23:$B$300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5" l="1"/>
  <c r="V20" i="33" l="1"/>
  <c r="U20" i="33"/>
  <c r="T20" i="33"/>
  <c r="S20" i="33"/>
  <c r="R20" i="33"/>
  <c r="Q20" i="33"/>
  <c r="P20" i="33"/>
  <c r="V19" i="33"/>
  <c r="U19" i="33"/>
  <c r="T19" i="33"/>
  <c r="S19" i="33"/>
  <c r="R19" i="33"/>
  <c r="Q19" i="33"/>
  <c r="P19" i="33"/>
  <c r="D94" i="10"/>
  <c r="E94" i="10"/>
  <c r="F94" i="10"/>
  <c r="G94" i="10"/>
  <c r="H94" i="10"/>
  <c r="I94" i="10"/>
  <c r="J94" i="10"/>
  <c r="K94" i="10"/>
  <c r="C94" i="10"/>
  <c r="D11" i="9" l="1"/>
  <c r="E11" i="9" s="1"/>
  <c r="F11" i="9" s="1"/>
  <c r="G11" i="9" s="1"/>
  <c r="H11" i="9" s="1"/>
  <c r="I11" i="9" s="1"/>
  <c r="J11" i="9" s="1"/>
  <c r="K11" i="9" s="1"/>
  <c r="E34" i="9"/>
  <c r="F34" i="9" s="1"/>
  <c r="G34" i="9" s="1"/>
  <c r="H34" i="9" s="1"/>
  <c r="I34" i="9" s="1"/>
  <c r="J34" i="9" s="1"/>
  <c r="K34" i="9" s="1"/>
  <c r="O20" i="32" l="1"/>
  <c r="I26" i="33"/>
  <c r="I25" i="33"/>
  <c r="K25" i="33"/>
  <c r="L25" i="33"/>
  <c r="M25" i="33"/>
  <c r="N25" i="33"/>
  <c r="J25" i="33"/>
  <c r="O19" i="32"/>
  <c r="O19" i="8"/>
  <c r="O20" i="8"/>
  <c r="C19" i="34"/>
  <c r="C19" i="33"/>
  <c r="C19" i="8"/>
  <c r="O19" i="36" l="1"/>
  <c r="N19" i="30" l="1"/>
  <c r="M19" i="30"/>
  <c r="L19" i="30"/>
  <c r="K19" i="30"/>
  <c r="J19" i="30"/>
  <c r="I19" i="30"/>
  <c r="C19" i="30" s="1"/>
  <c r="O21" i="35"/>
  <c r="O20" i="35"/>
  <c r="O25" i="35"/>
  <c r="O24" i="35"/>
  <c r="O23" i="35"/>
  <c r="K26" i="33"/>
  <c r="L26" i="33"/>
  <c r="M26" i="33"/>
  <c r="N26" i="33"/>
  <c r="J26" i="33"/>
  <c r="O20" i="30"/>
  <c r="C21" i="34"/>
  <c r="C20" i="34"/>
  <c r="C25" i="33" l="1"/>
  <c r="C26" i="33"/>
  <c r="H148" i="31" l="1"/>
  <c r="I148" i="31"/>
  <c r="J148" i="31"/>
  <c r="K148" i="31"/>
  <c r="L148" i="31"/>
  <c r="M148" i="31"/>
  <c r="N148" i="31"/>
  <c r="G148" i="31"/>
  <c r="G8" i="9"/>
  <c r="H8" i="9" s="1"/>
  <c r="I8" i="9" s="1"/>
  <c r="J8" i="9" s="1"/>
  <c r="K8" i="9" s="1"/>
  <c r="E36" i="9" l="1"/>
  <c r="F36" i="9" s="1"/>
  <c r="G36" i="9" s="1"/>
  <c r="H36" i="9" s="1"/>
  <c r="I36" i="9" s="1"/>
  <c r="J36" i="9" s="1"/>
  <c r="K36" i="9" s="1"/>
  <c r="C100" i="10"/>
  <c r="F112" i="10" l="1"/>
  <c r="G112" i="10" s="1"/>
  <c r="H112" i="10" s="1"/>
  <c r="I112" i="10" s="1"/>
  <c r="J112" i="10" s="1"/>
  <c r="K112" i="10" s="1"/>
  <c r="F194" i="2" l="1"/>
  <c r="G194" i="2" s="1"/>
  <c r="H194" i="2" s="1"/>
  <c r="I194" i="2" s="1"/>
  <c r="J194" i="2" s="1"/>
  <c r="K194" i="2" s="1"/>
  <c r="C38" i="9" l="1"/>
  <c r="C43" i="9"/>
  <c r="C50" i="10"/>
  <c r="C44" i="10" s="1"/>
  <c r="C45" i="9" l="1"/>
  <c r="B49" i="7"/>
  <c r="B57" i="7"/>
  <c r="H167" i="2" l="1"/>
  <c r="D4" i="2"/>
  <c r="D167" i="2"/>
  <c r="C167" i="2"/>
  <c r="D50" i="2"/>
  <c r="B53" i="2" l="1"/>
  <c r="L15" i="11" l="1"/>
  <c r="K15" i="11"/>
  <c r="J15" i="11"/>
  <c r="I15" i="11"/>
  <c r="H15" i="11"/>
  <c r="G15" i="11"/>
  <c r="F15" i="11"/>
  <c r="E15" i="11"/>
  <c r="L14" i="11"/>
  <c r="K14" i="11"/>
  <c r="J14" i="11"/>
  <c r="I14" i="11"/>
  <c r="H14" i="11"/>
  <c r="G14" i="11"/>
  <c r="F14" i="11"/>
  <c r="E14" i="11"/>
  <c r="B132" i="38"/>
  <c r="B131" i="38"/>
  <c r="B130" i="38"/>
  <c r="B129" i="38"/>
  <c r="B128" i="38"/>
  <c r="B127" i="38"/>
  <c r="B126" i="38"/>
  <c r="B125" i="38"/>
  <c r="B124" i="38"/>
  <c r="B123" i="38"/>
  <c r="B122" i="38"/>
  <c r="B121" i="38"/>
  <c r="B120" i="38"/>
  <c r="B119" i="38"/>
  <c r="B118" i="38"/>
  <c r="B117" i="38"/>
  <c r="B116" i="38"/>
  <c r="B115" i="38"/>
  <c r="B114" i="38"/>
  <c r="B113" i="38"/>
  <c r="B112" i="38"/>
  <c r="B111" i="38"/>
  <c r="B110" i="38"/>
  <c r="B109" i="38"/>
  <c r="B108" i="38"/>
  <c r="B107" i="38"/>
  <c r="B106" i="38"/>
  <c r="B105" i="38"/>
  <c r="B104" i="38"/>
  <c r="B103" i="38"/>
  <c r="B102" i="38"/>
  <c r="B101" i="38"/>
  <c r="B100" i="38"/>
  <c r="B99" i="38"/>
  <c r="B98" i="38"/>
  <c r="B97" i="38"/>
  <c r="O96" i="38"/>
  <c r="O90" i="38" s="1"/>
  <c r="N96" i="38"/>
  <c r="N90" i="38" s="1"/>
  <c r="M96" i="38"/>
  <c r="M90" i="38" s="1"/>
  <c r="L96" i="38"/>
  <c r="K96" i="38"/>
  <c r="K90" i="38" s="1"/>
  <c r="J96" i="38"/>
  <c r="J90" i="38" s="1"/>
  <c r="I96" i="38"/>
  <c r="I90" i="38" s="1"/>
  <c r="H96" i="38"/>
  <c r="H90" i="38" s="1"/>
  <c r="G96" i="38"/>
  <c r="G90" i="38" s="1"/>
  <c r="L90" i="38"/>
  <c r="O50" i="38"/>
  <c r="N50" i="38"/>
  <c r="M50" i="38"/>
  <c r="L50" i="38"/>
  <c r="K50" i="38"/>
  <c r="J50" i="38"/>
  <c r="I50" i="38"/>
  <c r="H50" i="38"/>
  <c r="G50" i="38"/>
  <c r="H48" i="38"/>
  <c r="I48" i="38" s="1"/>
  <c r="J48" i="38" s="1"/>
  <c r="K48" i="38" s="1"/>
  <c r="L48" i="38" s="1"/>
  <c r="M48" i="38" s="1"/>
  <c r="N48" i="38" s="1"/>
  <c r="H17" i="38"/>
  <c r="I17" i="38" s="1"/>
  <c r="J17" i="38" s="1"/>
  <c r="K17" i="38" s="1"/>
  <c r="L17" i="38" s="1"/>
  <c r="M17" i="38" s="1"/>
  <c r="N17" i="38" s="1"/>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O96" i="37"/>
  <c r="O90" i="37" s="1"/>
  <c r="N96" i="37"/>
  <c r="N90" i="37" s="1"/>
  <c r="M96" i="37"/>
  <c r="M90" i="37" s="1"/>
  <c r="L96" i="37"/>
  <c r="L90" i="37" s="1"/>
  <c r="K96" i="37"/>
  <c r="K90" i="37" s="1"/>
  <c r="J96" i="37"/>
  <c r="J90" i="37" s="1"/>
  <c r="I96" i="37"/>
  <c r="I90" i="37" s="1"/>
  <c r="H96" i="37"/>
  <c r="H90" i="37" s="1"/>
  <c r="G96" i="37"/>
  <c r="G90" i="37" s="1"/>
  <c r="O50" i="37"/>
  <c r="N50" i="37"/>
  <c r="M50" i="37"/>
  <c r="L50" i="37"/>
  <c r="K50" i="37"/>
  <c r="J50" i="37"/>
  <c r="I50" i="37"/>
  <c r="H50" i="37"/>
  <c r="G50" i="37"/>
  <c r="H48" i="37"/>
  <c r="I48" i="37" s="1"/>
  <c r="J48" i="37" s="1"/>
  <c r="K48" i="37" s="1"/>
  <c r="L48" i="37" s="1"/>
  <c r="M48" i="37" s="1"/>
  <c r="N48" i="37" s="1"/>
  <c r="H17" i="37"/>
  <c r="I17" i="37" s="1"/>
  <c r="J17" i="37" s="1"/>
  <c r="K17" i="37" s="1"/>
  <c r="L17" i="37" s="1"/>
  <c r="M17" i="37" s="1"/>
  <c r="N17" i="37" s="1"/>
  <c r="B131" i="36"/>
  <c r="B130" i="36"/>
  <c r="B129" i="36"/>
  <c r="B128" i="36"/>
  <c r="B127" i="36"/>
  <c r="B126" i="36"/>
  <c r="B125" i="36"/>
  <c r="B124" i="36"/>
  <c r="B123" i="36"/>
  <c r="B122" i="36"/>
  <c r="B121" i="36"/>
  <c r="B120" i="36"/>
  <c r="B119" i="36"/>
  <c r="B118" i="36"/>
  <c r="B117" i="36"/>
  <c r="B116" i="36"/>
  <c r="B115" i="36"/>
  <c r="B114" i="36"/>
  <c r="B113" i="36"/>
  <c r="B112" i="36"/>
  <c r="B111" i="36"/>
  <c r="B110" i="36"/>
  <c r="B109" i="36"/>
  <c r="B108" i="36"/>
  <c r="B107" i="36"/>
  <c r="B106" i="36"/>
  <c r="B105" i="36"/>
  <c r="B104" i="36"/>
  <c r="B103" i="36"/>
  <c r="B102" i="36"/>
  <c r="B101" i="36"/>
  <c r="B100" i="36"/>
  <c r="B99" i="36"/>
  <c r="B98" i="36"/>
  <c r="B97" i="36"/>
  <c r="B96" i="36"/>
  <c r="O95" i="36"/>
  <c r="N95" i="36"/>
  <c r="N89" i="36" s="1"/>
  <c r="M95" i="36"/>
  <c r="M89" i="36" s="1"/>
  <c r="L95" i="36"/>
  <c r="L89" i="36" s="1"/>
  <c r="K95" i="36"/>
  <c r="K89" i="36" s="1"/>
  <c r="J95" i="36"/>
  <c r="J89" i="36" s="1"/>
  <c r="I95" i="36"/>
  <c r="I89" i="36" s="1"/>
  <c r="H95" i="36"/>
  <c r="H89" i="36" s="1"/>
  <c r="G95" i="36"/>
  <c r="G89" i="36" s="1"/>
  <c r="O89" i="36"/>
  <c r="O49" i="36"/>
  <c r="N49" i="36"/>
  <c r="M49" i="36"/>
  <c r="L49" i="36"/>
  <c r="K49" i="36"/>
  <c r="J49" i="36"/>
  <c r="I49" i="36"/>
  <c r="H49" i="36"/>
  <c r="G49" i="36"/>
  <c r="H47" i="36"/>
  <c r="I47" i="36" s="1"/>
  <c r="J47" i="36" s="1"/>
  <c r="K47" i="36" s="1"/>
  <c r="L47" i="36" s="1"/>
  <c r="M47" i="36" s="1"/>
  <c r="N47" i="36" s="1"/>
  <c r="H17" i="36"/>
  <c r="I17" i="36" s="1"/>
  <c r="J17" i="36" s="1"/>
  <c r="K17" i="36" s="1"/>
  <c r="L17" i="36" s="1"/>
  <c r="M17" i="36" s="1"/>
  <c r="N17" i="36" s="1"/>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O96" i="35"/>
  <c r="O90" i="35" s="1"/>
  <c r="N96" i="35"/>
  <c r="N90" i="35" s="1"/>
  <c r="M96" i="35"/>
  <c r="M90" i="35" s="1"/>
  <c r="L96" i="35"/>
  <c r="L90" i="35" s="1"/>
  <c r="K96" i="35"/>
  <c r="K90" i="35" s="1"/>
  <c r="J96" i="35"/>
  <c r="J90" i="35" s="1"/>
  <c r="I96" i="35"/>
  <c r="I90" i="35" s="1"/>
  <c r="H96" i="35"/>
  <c r="H90" i="35" s="1"/>
  <c r="G96" i="35"/>
  <c r="G90" i="35"/>
  <c r="O50" i="35"/>
  <c r="N50" i="35"/>
  <c r="M50" i="35"/>
  <c r="L50" i="35"/>
  <c r="K50" i="35"/>
  <c r="J50" i="35"/>
  <c r="I50" i="35"/>
  <c r="H50" i="35"/>
  <c r="G50" i="35"/>
  <c r="H48" i="35"/>
  <c r="I48" i="35" s="1"/>
  <c r="J48" i="35" s="1"/>
  <c r="K48" i="35" s="1"/>
  <c r="L48" i="35" s="1"/>
  <c r="M48" i="35" s="1"/>
  <c r="N48" i="35" s="1"/>
  <c r="H17" i="35"/>
  <c r="I17" i="35" s="1"/>
  <c r="J17" i="35" s="1"/>
  <c r="K17" i="35" s="1"/>
  <c r="L17" i="35" s="1"/>
  <c r="M17" i="35" s="1"/>
  <c r="N17" i="35" s="1"/>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O94" i="34"/>
  <c r="O88" i="34" s="1"/>
  <c r="N94" i="34"/>
  <c r="N88" i="34" s="1"/>
  <c r="M94" i="34"/>
  <c r="M88" i="34" s="1"/>
  <c r="L94" i="34"/>
  <c r="L88" i="34" s="1"/>
  <c r="K94" i="34"/>
  <c r="K88" i="34" s="1"/>
  <c r="J94" i="34"/>
  <c r="J88" i="34" s="1"/>
  <c r="I94" i="34"/>
  <c r="I88" i="34" s="1"/>
  <c r="H94" i="34"/>
  <c r="H88" i="34" s="1"/>
  <c r="G94" i="34"/>
  <c r="G88" i="34" s="1"/>
  <c r="O48" i="34"/>
  <c r="N48" i="34"/>
  <c r="M48" i="34"/>
  <c r="L48" i="34"/>
  <c r="K48" i="34"/>
  <c r="J48" i="34"/>
  <c r="I48" i="34"/>
  <c r="H48" i="34"/>
  <c r="G48" i="34"/>
  <c r="H46" i="34"/>
  <c r="I46" i="34" s="1"/>
  <c r="J46" i="34" s="1"/>
  <c r="K46" i="34" s="1"/>
  <c r="L46" i="34" s="1"/>
  <c r="M46" i="34" s="1"/>
  <c r="N46" i="34" s="1"/>
  <c r="H17" i="34"/>
  <c r="I17" i="34" s="1"/>
  <c r="J17" i="34" s="1"/>
  <c r="K17" i="34" s="1"/>
  <c r="L17" i="34" s="1"/>
  <c r="M17" i="34" s="1"/>
  <c r="N17" i="34" s="1"/>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O95" i="33"/>
  <c r="O89" i="33" s="1"/>
  <c r="N95" i="33"/>
  <c r="N89" i="33" s="1"/>
  <c r="M95" i="33"/>
  <c r="M89" i="33" s="1"/>
  <c r="L95" i="33"/>
  <c r="L89" i="33" s="1"/>
  <c r="K95" i="33"/>
  <c r="K89" i="33" s="1"/>
  <c r="J95" i="33"/>
  <c r="J89" i="33" s="1"/>
  <c r="I95" i="33"/>
  <c r="I89" i="33" s="1"/>
  <c r="H95" i="33"/>
  <c r="H89" i="33" s="1"/>
  <c r="G95" i="33"/>
  <c r="G89" i="33" s="1"/>
  <c r="O49" i="33"/>
  <c r="N49" i="33"/>
  <c r="M49" i="33"/>
  <c r="L49" i="33"/>
  <c r="K49" i="33"/>
  <c r="J49" i="33"/>
  <c r="I49" i="33"/>
  <c r="H49" i="33"/>
  <c r="G49" i="33"/>
  <c r="H47" i="33"/>
  <c r="I47" i="33" s="1"/>
  <c r="J47" i="33" s="1"/>
  <c r="K47" i="33" s="1"/>
  <c r="L47" i="33" s="1"/>
  <c r="M47" i="33" s="1"/>
  <c r="N47" i="33" s="1"/>
  <c r="H17" i="33"/>
  <c r="I17" i="33" s="1"/>
  <c r="J17" i="33" s="1"/>
  <c r="K17" i="33" s="1"/>
  <c r="L17" i="33" s="1"/>
  <c r="M17" i="33" s="1"/>
  <c r="N17" i="33" s="1"/>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O93" i="32"/>
  <c r="N93" i="32"/>
  <c r="N87" i="32" s="1"/>
  <c r="M93" i="32"/>
  <c r="M87" i="32" s="1"/>
  <c r="L93" i="32"/>
  <c r="L87" i="32" s="1"/>
  <c r="K93" i="32"/>
  <c r="K87" i="32" s="1"/>
  <c r="J93" i="32"/>
  <c r="J87" i="32" s="1"/>
  <c r="I93" i="32"/>
  <c r="I87" i="32" s="1"/>
  <c r="H93" i="32"/>
  <c r="H87" i="32" s="1"/>
  <c r="G93" i="32"/>
  <c r="G87" i="32" s="1"/>
  <c r="O87" i="32"/>
  <c r="O47" i="32"/>
  <c r="N47" i="32"/>
  <c r="M47" i="32"/>
  <c r="L47" i="32"/>
  <c r="K47" i="32"/>
  <c r="J47" i="32"/>
  <c r="I47" i="32"/>
  <c r="H47" i="32"/>
  <c r="G47" i="32"/>
  <c r="H45" i="32"/>
  <c r="I45" i="32" s="1"/>
  <c r="J45" i="32" s="1"/>
  <c r="K45" i="32" s="1"/>
  <c r="L45" i="32" s="1"/>
  <c r="M45" i="32" s="1"/>
  <c r="N45" i="32" s="1"/>
  <c r="H17" i="32"/>
  <c r="I17" i="32" s="1"/>
  <c r="J17" i="32" s="1"/>
  <c r="K17" i="32" s="1"/>
  <c r="L17" i="32" s="1"/>
  <c r="M17" i="32" s="1"/>
  <c r="N17" i="32" s="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O96" i="31"/>
  <c r="O90" i="31" s="1"/>
  <c r="N96" i="31"/>
  <c r="N90" i="31" s="1"/>
  <c r="M96" i="31"/>
  <c r="M90" i="31" s="1"/>
  <c r="L96" i="31"/>
  <c r="L90" i="31" s="1"/>
  <c r="K96" i="31"/>
  <c r="K90" i="31" s="1"/>
  <c r="J96" i="31"/>
  <c r="J90" i="31" s="1"/>
  <c r="I96" i="31"/>
  <c r="I90" i="31" s="1"/>
  <c r="H96" i="31"/>
  <c r="H90" i="31" s="1"/>
  <c r="G96" i="31"/>
  <c r="G90" i="31" s="1"/>
  <c r="O50" i="31"/>
  <c r="N50" i="31"/>
  <c r="M50" i="31"/>
  <c r="L50" i="31"/>
  <c r="K50" i="31"/>
  <c r="J50" i="31"/>
  <c r="I50" i="31"/>
  <c r="H50" i="31"/>
  <c r="G50" i="31"/>
  <c r="H48" i="31"/>
  <c r="I48" i="31" s="1"/>
  <c r="J48" i="31" s="1"/>
  <c r="K48" i="31" s="1"/>
  <c r="L48" i="31" s="1"/>
  <c r="M48" i="31" s="1"/>
  <c r="N48" i="31" s="1"/>
  <c r="H17" i="31"/>
  <c r="I17" i="31" s="1"/>
  <c r="J17" i="31" s="1"/>
  <c r="K17" i="31" s="1"/>
  <c r="L17" i="31" s="1"/>
  <c r="M17" i="31" s="1"/>
  <c r="N17" i="31" s="1"/>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O95" i="30"/>
  <c r="O89" i="30" s="1"/>
  <c r="N95" i="30"/>
  <c r="N89" i="30" s="1"/>
  <c r="M95" i="30"/>
  <c r="M89" i="30" s="1"/>
  <c r="L95" i="30"/>
  <c r="L89" i="30" s="1"/>
  <c r="K95" i="30"/>
  <c r="K89" i="30" s="1"/>
  <c r="J95" i="30"/>
  <c r="J89" i="30" s="1"/>
  <c r="I95" i="30"/>
  <c r="I89" i="30" s="1"/>
  <c r="H95" i="30"/>
  <c r="H89" i="30" s="1"/>
  <c r="G95" i="30"/>
  <c r="G89" i="30" s="1"/>
  <c r="O49" i="30"/>
  <c r="N49" i="30"/>
  <c r="M49" i="30"/>
  <c r="L49" i="30"/>
  <c r="K49" i="30"/>
  <c r="J49" i="30"/>
  <c r="I49" i="30"/>
  <c r="H49" i="30"/>
  <c r="G49" i="30"/>
  <c r="H47" i="30"/>
  <c r="I47" i="30" s="1"/>
  <c r="J47" i="30" s="1"/>
  <c r="K47" i="30" s="1"/>
  <c r="L47" i="30" s="1"/>
  <c r="M47" i="30" s="1"/>
  <c r="N47" i="30" s="1"/>
  <c r="H17" i="30"/>
  <c r="I17" i="30" s="1"/>
  <c r="J17" i="30" s="1"/>
  <c r="K17" i="30" s="1"/>
  <c r="L17" i="30" s="1"/>
  <c r="M17" i="30" s="1"/>
  <c r="N17" i="30" s="1"/>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O95" i="8"/>
  <c r="O89" i="8" s="1"/>
  <c r="N95" i="8"/>
  <c r="N89" i="8" s="1"/>
  <c r="M95" i="8"/>
  <c r="M89" i="8" s="1"/>
  <c r="L95" i="8"/>
  <c r="L89" i="8" s="1"/>
  <c r="K95" i="8"/>
  <c r="K89" i="8" s="1"/>
  <c r="J95" i="8"/>
  <c r="J89" i="8" s="1"/>
  <c r="I95" i="8"/>
  <c r="I89" i="8" s="1"/>
  <c r="H95" i="8"/>
  <c r="H89" i="8" s="1"/>
  <c r="G95" i="8"/>
  <c r="G89" i="8" s="1"/>
  <c r="O49" i="8"/>
  <c r="N49" i="8"/>
  <c r="M49" i="8"/>
  <c r="L49" i="8"/>
  <c r="K49" i="8"/>
  <c r="J49" i="8"/>
  <c r="I49" i="8"/>
  <c r="H49" i="8"/>
  <c r="G49" i="8"/>
  <c r="H47" i="8"/>
  <c r="I47" i="8" s="1"/>
  <c r="J47" i="8" s="1"/>
  <c r="K47" i="8" s="1"/>
  <c r="L47" i="8" s="1"/>
  <c r="M47" i="8" s="1"/>
  <c r="N47" i="8" s="1"/>
  <c r="H17" i="8"/>
  <c r="I17" i="8" s="1"/>
  <c r="J17" i="8" s="1"/>
  <c r="K17" i="8" s="1"/>
  <c r="L17" i="8" s="1"/>
  <c r="M17" i="8" s="1"/>
  <c r="N17" i="8" s="1"/>
  <c r="B7" i="11"/>
  <c r="F3" i="11"/>
  <c r="G3" i="11" s="1"/>
  <c r="K100" i="10"/>
  <c r="J100" i="10"/>
  <c r="I100" i="10"/>
  <c r="H100" i="10"/>
  <c r="G100" i="10"/>
  <c r="F100" i="10"/>
  <c r="E100" i="10"/>
  <c r="D100"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K50" i="10"/>
  <c r="J50" i="10"/>
  <c r="I50" i="10"/>
  <c r="H50" i="10"/>
  <c r="G50" i="10"/>
  <c r="F50" i="10"/>
  <c r="E50" i="10"/>
  <c r="D50" i="10"/>
  <c r="C4" i="10"/>
  <c r="D2" i="10"/>
  <c r="E2" i="10" s="1"/>
  <c r="F2" i="10" s="1"/>
  <c r="G2" i="10" s="1"/>
  <c r="H2" i="10" s="1"/>
  <c r="I2" i="10" s="1"/>
  <c r="J2" i="10" s="1"/>
  <c r="K2" i="10" s="1"/>
  <c r="D4" i="9"/>
  <c r="E4" i="9" s="1"/>
  <c r="F4" i="9" s="1"/>
  <c r="G4" i="9" s="1"/>
  <c r="H4" i="9" s="1"/>
  <c r="I4" i="9" s="1"/>
  <c r="J4" i="9" s="1"/>
  <c r="K4" i="9" s="1"/>
  <c r="D104" i="10"/>
  <c r="E104" i="10" s="1"/>
  <c r="F104" i="10" s="1"/>
  <c r="G104" i="10" s="1"/>
  <c r="H104" i="10" s="1"/>
  <c r="I104" i="10" s="1"/>
  <c r="J104" i="10" s="1"/>
  <c r="K104" i="10" s="1"/>
  <c r="B135" i="2"/>
  <c r="B136" i="2"/>
  <c r="B137" i="2"/>
  <c r="B138" i="2"/>
  <c r="B139" i="2"/>
  <c r="B140" i="2"/>
  <c r="B141" i="2"/>
  <c r="B142" i="2"/>
  <c r="C102" i="2"/>
  <c r="D102" i="2"/>
  <c r="E102" i="2"/>
  <c r="F102" i="2"/>
  <c r="G102" i="2"/>
  <c r="H102" i="2"/>
  <c r="I102" i="2"/>
  <c r="J102" i="2"/>
  <c r="K102" i="2"/>
  <c r="D31" i="9"/>
  <c r="E31" i="9" s="1"/>
  <c r="F31" i="9" s="1"/>
  <c r="G31" i="9" s="1"/>
  <c r="H31" i="9" s="1"/>
  <c r="I31" i="9" s="1"/>
  <c r="J31" i="9" s="1"/>
  <c r="K31" i="9" s="1"/>
  <c r="C2" i="1"/>
  <c r="D27" i="13"/>
  <c r="C6" i="11" a="1"/>
  <c r="C7" i="11" a="1"/>
  <c r="C101" i="10" l="1"/>
  <c r="D37" i="9" s="1"/>
  <c r="C98" i="10"/>
  <c r="D44" i="10"/>
  <c r="C7" i="11"/>
  <c r="B18" i="29" s="1"/>
  <c r="C6" i="11"/>
  <c r="B17" i="29" s="1"/>
  <c r="H3" i="11"/>
  <c r="B8" i="11"/>
  <c r="L20" i="3"/>
  <c r="K20" i="3"/>
  <c r="J20" i="3"/>
  <c r="I20" i="3"/>
  <c r="H20" i="3"/>
  <c r="G20" i="3"/>
  <c r="F20" i="3"/>
  <c r="E20" i="3"/>
  <c r="L19" i="3"/>
  <c r="K19" i="3"/>
  <c r="J19" i="3"/>
  <c r="I19" i="3"/>
  <c r="H19" i="3"/>
  <c r="G19" i="3"/>
  <c r="F19" i="3"/>
  <c r="E19" i="3"/>
  <c r="L18" i="3"/>
  <c r="K18" i="3"/>
  <c r="J18" i="3"/>
  <c r="I18" i="3"/>
  <c r="H18" i="3"/>
  <c r="G18" i="3"/>
  <c r="F18" i="3"/>
  <c r="E18" i="3"/>
  <c r="L17" i="3"/>
  <c r="K17" i="3"/>
  <c r="J17" i="3"/>
  <c r="I17" i="3"/>
  <c r="H17" i="3"/>
  <c r="G17" i="3"/>
  <c r="F17" i="3"/>
  <c r="E17" i="3"/>
  <c r="L16" i="3"/>
  <c r="K16" i="3"/>
  <c r="J16" i="3"/>
  <c r="I16" i="3"/>
  <c r="H16" i="3"/>
  <c r="G16" i="3"/>
  <c r="F16" i="3"/>
  <c r="E16" i="3"/>
  <c r="L15" i="3"/>
  <c r="K15" i="3"/>
  <c r="J15" i="3"/>
  <c r="I15" i="3"/>
  <c r="H15" i="3"/>
  <c r="G15" i="3"/>
  <c r="F15" i="3"/>
  <c r="E15" i="3"/>
  <c r="L14" i="3"/>
  <c r="K14" i="3"/>
  <c r="J14" i="3"/>
  <c r="I14" i="3"/>
  <c r="H14" i="3"/>
  <c r="G14" i="3"/>
  <c r="F14" i="3"/>
  <c r="E14" i="3"/>
  <c r="L13" i="3"/>
  <c r="K13" i="3"/>
  <c r="J13" i="3"/>
  <c r="I13" i="3"/>
  <c r="H13" i="3"/>
  <c r="G13" i="3"/>
  <c r="F13" i="3"/>
  <c r="E13" i="3"/>
  <c r="L12" i="3"/>
  <c r="K12" i="3"/>
  <c r="J12" i="3"/>
  <c r="I12" i="3"/>
  <c r="H12" i="3"/>
  <c r="G12" i="3"/>
  <c r="F12" i="3"/>
  <c r="E12" i="3"/>
  <c r="L11" i="3"/>
  <c r="K11" i="3"/>
  <c r="J11" i="3"/>
  <c r="I11" i="3"/>
  <c r="H11" i="3"/>
  <c r="G11" i="3"/>
  <c r="F11" i="3"/>
  <c r="E11" i="3"/>
  <c r="L10" i="3"/>
  <c r="K10" i="3"/>
  <c r="J10" i="3"/>
  <c r="I10" i="3"/>
  <c r="H10" i="3"/>
  <c r="G10" i="3"/>
  <c r="F10" i="3"/>
  <c r="E10" i="3"/>
  <c r="L9" i="3"/>
  <c r="K9" i="3"/>
  <c r="J9" i="3"/>
  <c r="I9" i="3"/>
  <c r="H9" i="3"/>
  <c r="G9" i="3"/>
  <c r="F9" i="3"/>
  <c r="E9" i="3"/>
  <c r="L8" i="3"/>
  <c r="K8" i="3"/>
  <c r="J8" i="3"/>
  <c r="I8" i="3"/>
  <c r="H8" i="3"/>
  <c r="G8" i="3"/>
  <c r="F8" i="3"/>
  <c r="E8" i="3"/>
  <c r="L7" i="3"/>
  <c r="K7" i="3"/>
  <c r="J7" i="3"/>
  <c r="I7" i="3"/>
  <c r="H7" i="3"/>
  <c r="G7" i="3"/>
  <c r="F7" i="3"/>
  <c r="E7" i="3"/>
  <c r="E6" i="3"/>
  <c r="F6" i="3"/>
  <c r="G6" i="3"/>
  <c r="H6" i="3"/>
  <c r="I6" i="3"/>
  <c r="J6" i="3"/>
  <c r="K6" i="3"/>
  <c r="L6" i="3"/>
  <c r="C157" i="2"/>
  <c r="D157" i="2"/>
  <c r="E157" i="2"/>
  <c r="F157" i="2"/>
  <c r="G157" i="2"/>
  <c r="H157" i="2"/>
  <c r="I157" i="2"/>
  <c r="J157" i="2"/>
  <c r="K157" i="2"/>
  <c r="B144" i="2"/>
  <c r="B134" i="2"/>
  <c r="B126" i="2"/>
  <c r="B127" i="2"/>
  <c r="B128" i="2"/>
  <c r="B129" i="2"/>
  <c r="B130" i="2"/>
  <c r="B131" i="2"/>
  <c r="B132" i="2"/>
  <c r="B118" i="2"/>
  <c r="B119" i="2"/>
  <c r="B120" i="2"/>
  <c r="B121" i="2"/>
  <c r="B122" i="2"/>
  <c r="B123" i="2"/>
  <c r="B124" i="2"/>
  <c r="B110" i="2"/>
  <c r="B111" i="2"/>
  <c r="B112" i="2"/>
  <c r="B113" i="2"/>
  <c r="B114" i="2"/>
  <c r="B115" i="2"/>
  <c r="B116" i="2"/>
  <c r="B152" i="2"/>
  <c r="B151" i="2"/>
  <c r="B150" i="2"/>
  <c r="B149" i="2"/>
  <c r="B148" i="2"/>
  <c r="B147" i="2"/>
  <c r="B146" i="2"/>
  <c r="K50" i="2"/>
  <c r="J50" i="2"/>
  <c r="I50" i="2"/>
  <c r="H50" i="2"/>
  <c r="G50" i="2"/>
  <c r="F50" i="2"/>
  <c r="E50" i="2"/>
  <c r="D44" i="2"/>
  <c r="C50" i="2"/>
  <c r="C44" i="2" s="1"/>
  <c r="B52"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51" i="2"/>
  <c r="C4" i="2"/>
  <c r="E4" i="2"/>
  <c r="F4" i="2"/>
  <c r="G4" i="2"/>
  <c r="H4" i="2"/>
  <c r="I4" i="2"/>
  <c r="J4" i="2"/>
  <c r="K4" i="2"/>
  <c r="C6" i="3" a="1"/>
  <c r="C8" i="11" a="1"/>
  <c r="C100" i="2" l="1"/>
  <c r="C8" i="11"/>
  <c r="B19" i="29" s="1"/>
  <c r="G5" i="3"/>
  <c r="E5" i="3"/>
  <c r="D100" i="2"/>
  <c r="J44" i="2"/>
  <c r="J100" i="2" s="1"/>
  <c r="K44" i="2"/>
  <c r="E44" i="2"/>
  <c r="E100" i="2" s="1"/>
  <c r="E196" i="2" s="1"/>
  <c r="F44" i="2"/>
  <c r="G44" i="2"/>
  <c r="G100" i="2" s="1"/>
  <c r="G196" i="2" s="1"/>
  <c r="H44" i="2"/>
  <c r="H100" i="2" s="1"/>
  <c r="H196" i="2" s="1"/>
  <c r="I44" i="2"/>
  <c r="I100" i="2" s="1"/>
  <c r="I196" i="2" s="1"/>
  <c r="B9" i="11"/>
  <c r="I3" i="11"/>
  <c r="I5" i="3"/>
  <c r="F5" i="3"/>
  <c r="J5" i="3"/>
  <c r="L5" i="3"/>
  <c r="H5" i="3"/>
  <c r="K5" i="3"/>
  <c r="C6" i="3"/>
  <c r="B2" i="29" s="1"/>
  <c r="C103" i="2"/>
  <c r="C9" i="11" a="1"/>
  <c r="J103" i="2" l="1"/>
  <c r="J196" i="2"/>
  <c r="D196" i="2"/>
  <c r="D191" i="2"/>
  <c r="H191" i="2"/>
  <c r="C9" i="11"/>
  <c r="B20" i="29" s="1"/>
  <c r="E103" i="2"/>
  <c r="I103" i="2"/>
  <c r="K100" i="2"/>
  <c r="G103" i="2"/>
  <c r="F100" i="2"/>
  <c r="H103" i="2"/>
  <c r="D103" i="2"/>
  <c r="C2" i="29"/>
  <c r="J3" i="11"/>
  <c r="B10" i="11"/>
  <c r="B50" i="7"/>
  <c r="B58" i="7" s="1"/>
  <c r="B51" i="7"/>
  <c r="B59" i="7" s="1"/>
  <c r="B52" i="7"/>
  <c r="B60" i="7" s="1"/>
  <c r="B53" i="7"/>
  <c r="B61" i="7" s="1"/>
  <c r="B54" i="7"/>
  <c r="B62" i="7" s="1"/>
  <c r="B55" i="7"/>
  <c r="B63" i="7" s="1"/>
  <c r="K167" i="2"/>
  <c r="K191" i="2" s="1"/>
  <c r="J167" i="2"/>
  <c r="J191" i="2" s="1"/>
  <c r="I167" i="2"/>
  <c r="I191" i="2" s="1"/>
  <c r="G167" i="2"/>
  <c r="G191" i="2" s="1"/>
  <c r="F167" i="2"/>
  <c r="E167" i="2"/>
  <c r="E191" i="2" s="1"/>
  <c r="D161" i="2"/>
  <c r="E161" i="2" s="1"/>
  <c r="F161" i="2" s="1"/>
  <c r="G161" i="2" s="1"/>
  <c r="H161" i="2" s="1"/>
  <c r="I161" i="2" s="1"/>
  <c r="J161" i="2" s="1"/>
  <c r="K161" i="2" s="1"/>
  <c r="F189" i="2"/>
  <c r="G189" i="2" s="1"/>
  <c r="H189" i="2" s="1"/>
  <c r="I189" i="2" s="1"/>
  <c r="J189" i="2" s="1"/>
  <c r="K189" i="2" s="1"/>
  <c r="C10" i="11" a="1"/>
  <c r="F191" i="2" l="1"/>
  <c r="F103" i="2"/>
  <c r="F196" i="2"/>
  <c r="K103" i="2"/>
  <c r="K196" i="2"/>
  <c r="C10" i="11"/>
  <c r="B21" i="29" s="1"/>
  <c r="D4" i="7"/>
  <c r="E4" i="7" s="1"/>
  <c r="F4" i="7" s="1"/>
  <c r="G4" i="7" s="1"/>
  <c r="H4" i="7" s="1"/>
  <c r="I4" i="7" s="1"/>
  <c r="J4" i="7" s="1"/>
  <c r="K4" i="7" s="1"/>
  <c r="B11" i="11"/>
  <c r="K3" i="11"/>
  <c r="D29" i="7"/>
  <c r="E29" i="7" s="1"/>
  <c r="F29" i="7" s="1"/>
  <c r="G29" i="7" s="1"/>
  <c r="H29" i="7" s="1"/>
  <c r="I29" i="7" s="1"/>
  <c r="J29" i="7" s="1"/>
  <c r="K29" i="7" s="1"/>
  <c r="K160" i="2"/>
  <c r="J160" i="2"/>
  <c r="I160" i="2"/>
  <c r="H160" i="2"/>
  <c r="G160" i="2"/>
  <c r="F160" i="2"/>
  <c r="E160" i="2"/>
  <c r="D160" i="2"/>
  <c r="C160" i="2"/>
  <c r="C18" i="1"/>
  <c r="C11" i="11" a="1"/>
  <c r="C11" i="11" l="1"/>
  <c r="B22" i="29" s="1"/>
  <c r="L3" i="11"/>
  <c r="B12" i="11"/>
  <c r="C12" i="11" a="1"/>
  <c r="C12" i="11" l="1"/>
  <c r="B23" i="29" s="1"/>
  <c r="B13" i="11"/>
  <c r="F3" i="3"/>
  <c r="B7" i="3"/>
  <c r="D154" i="2"/>
  <c r="E154" i="2" s="1"/>
  <c r="F154" i="2" s="1"/>
  <c r="G154" i="2" s="1"/>
  <c r="H154" i="2" s="1"/>
  <c r="I154" i="2" s="1"/>
  <c r="J154" i="2" s="1"/>
  <c r="K154" i="2" s="1"/>
  <c r="D107" i="2"/>
  <c r="E107" i="2" s="1"/>
  <c r="F107" i="2" s="1"/>
  <c r="G107" i="2" s="1"/>
  <c r="H107" i="2" s="1"/>
  <c r="I107" i="2" s="1"/>
  <c r="J107" i="2" s="1"/>
  <c r="K107" i="2" s="1"/>
  <c r="D2" i="2"/>
  <c r="E2" i="2" s="1"/>
  <c r="F2" i="2" s="1"/>
  <c r="G2" i="2" s="1"/>
  <c r="H2" i="2" s="1"/>
  <c r="I2" i="2" s="1"/>
  <c r="J2" i="2" s="1"/>
  <c r="K2" i="2" s="1"/>
  <c r="C7" i="3" a="1"/>
  <c r="C13" i="11" a="1"/>
  <c r="C13" i="11" l="1"/>
  <c r="B24" i="29" s="1"/>
  <c r="B14" i="11"/>
  <c r="C7" i="3"/>
  <c r="B3" i="29" s="1"/>
  <c r="B8" i="3"/>
  <c r="G3" i="3"/>
  <c r="C19" i="1"/>
  <c r="C20" i="1"/>
  <c r="C14" i="11" a="1"/>
  <c r="C8" i="3" a="1"/>
  <c r="C14" i="11" l="1"/>
  <c r="B25" i="29"/>
  <c r="C3" i="29"/>
  <c r="B15" i="11"/>
  <c r="C8" i="3"/>
  <c r="B4" i="29" s="1"/>
  <c r="B9" i="3"/>
  <c r="H3" i="3"/>
  <c r="C9" i="3" a="1"/>
  <c r="C15" i="11" a="1"/>
  <c r="C15" i="11" l="1"/>
  <c r="B26" i="29" s="1"/>
  <c r="C4" i="29"/>
  <c r="C9" i="3"/>
  <c r="B5" i="29" s="1"/>
  <c r="B10" i="3"/>
  <c r="I3" i="3"/>
  <c r="C10" i="3" a="1"/>
  <c r="B27" i="29" l="1"/>
  <c r="C5" i="29"/>
  <c r="C10" i="3"/>
  <c r="B6" i="29" s="1"/>
  <c r="B11" i="3"/>
  <c r="J3" i="3"/>
  <c r="C11" i="3" a="1"/>
  <c r="B28" i="29" l="1"/>
  <c r="C6" i="29"/>
  <c r="C11" i="3"/>
  <c r="B7" i="29" s="1"/>
  <c r="B12" i="3"/>
  <c r="K3" i="3"/>
  <c r="C12" i="3" a="1"/>
  <c r="B29" i="29" l="1"/>
  <c r="C7" i="29"/>
  <c r="C12" i="3"/>
  <c r="B8" i="29" s="1"/>
  <c r="B13" i="3"/>
  <c r="L3" i="3"/>
  <c r="C13" i="3" a="1"/>
  <c r="B30" i="29" l="1"/>
  <c r="C8" i="29"/>
  <c r="C13" i="3"/>
  <c r="B9" i="29" s="1"/>
  <c r="B14" i="3"/>
  <c r="C14" i="3" a="1"/>
  <c r="B31" i="29" l="1"/>
  <c r="C9" i="29"/>
  <c r="C14" i="3"/>
  <c r="B10" i="29" s="1"/>
  <c r="B15" i="3"/>
  <c r="C15" i="3" a="1"/>
  <c r="C10" i="29" l="1"/>
  <c r="C15" i="3"/>
  <c r="B11" i="29" s="1"/>
  <c r="B16" i="3"/>
  <c r="C16" i="3" a="1"/>
  <c r="C11" i="29" l="1"/>
  <c r="C16" i="3"/>
  <c r="B12" i="29" s="1"/>
  <c r="B17" i="3"/>
  <c r="C17" i="3" a="1"/>
  <c r="C12" i="29" l="1"/>
  <c r="C17" i="3"/>
  <c r="B13" i="29" s="1"/>
  <c r="B18" i="3"/>
  <c r="C18" i="3" a="1"/>
  <c r="C13" i="29" l="1"/>
  <c r="C18" i="3"/>
  <c r="B14" i="29" s="1"/>
  <c r="B19" i="3"/>
  <c r="C19" i="3" a="1"/>
  <c r="C14" i="29" l="1"/>
  <c r="C19" i="3"/>
  <c r="B15" i="29" s="1"/>
  <c r="B20" i="3"/>
  <c r="C20" i="3" a="1"/>
  <c r="C15" i="29" l="1"/>
  <c r="C20" i="3"/>
  <c r="B16" i="29" s="1"/>
  <c r="C16" i="29" l="1"/>
  <c r="C17" i="29" s="1"/>
  <c r="C18" i="29" s="1"/>
  <c r="C19" i="29" s="1"/>
  <c r="C20" i="29" s="1"/>
  <c r="C21" i="29" s="1"/>
  <c r="C22" i="29" s="1"/>
  <c r="C23" i="29" s="1"/>
  <c r="C24" i="29" s="1"/>
  <c r="C25" i="29" s="1"/>
  <c r="C26" i="29" s="1"/>
  <c r="C27" i="29" s="1"/>
  <c r="C28" i="29" s="1"/>
  <c r="C29" i="29" s="1"/>
  <c r="C30" i="29" s="1"/>
  <c r="C31" i="29" s="1"/>
  <c r="D2" i="29" l="1"/>
  <c r="D21" i="29"/>
  <c r="D29" i="29"/>
  <c r="D12" i="29"/>
  <c r="D10" i="29"/>
  <c r="D9" i="29"/>
  <c r="D8" i="29"/>
  <c r="D26" i="29"/>
  <c r="D3" i="29"/>
  <c r="D31" i="29"/>
  <c r="D11" i="29"/>
  <c r="D30" i="29"/>
  <c r="D6" i="29"/>
  <c r="D19" i="29"/>
  <c r="D28" i="29"/>
  <c r="D27" i="29"/>
  <c r="D16" i="29"/>
  <c r="D20" i="29"/>
  <c r="D13" i="29"/>
  <c r="D4" i="29"/>
  <c r="D23" i="29"/>
  <c r="D17" i="29"/>
  <c r="D22" i="29"/>
  <c r="D5" i="29"/>
  <c r="D25" i="29"/>
  <c r="D24" i="29"/>
  <c r="D14" i="29"/>
  <c r="D15" i="29"/>
  <c r="D18" i="29"/>
  <c r="D7" i="29"/>
  <c r="E44" i="10"/>
  <c r="I44" i="10"/>
  <c r="F44" i="10"/>
  <c r="G44" i="10"/>
  <c r="J44" i="10"/>
  <c r="K44" i="10"/>
  <c r="H44" i="10"/>
  <c r="D38" i="9" l="1"/>
  <c r="D106" i="10" s="1"/>
  <c r="D45" i="9" l="1"/>
  <c r="E107" i="10"/>
  <c r="H7" i="10"/>
  <c r="H4" i="10" s="1"/>
  <c r="H101" i="10"/>
  <c r="I37" i="9"/>
  <c r="I38" i="9" s="1"/>
  <c r="I106" i="10" s="1"/>
  <c r="D7" i="10"/>
  <c r="D4" i="10" s="1"/>
  <c r="D101" i="10"/>
  <c r="E37" i="9"/>
  <c r="F7" i="10"/>
  <c r="F4" i="10" s="1"/>
  <c r="F101" i="10"/>
  <c r="G37" i="9"/>
  <c r="G7" i="10"/>
  <c r="G4" i="10" s="1"/>
  <c r="G101" i="10"/>
  <c r="H37" i="9"/>
  <c r="H38" i="9" s="1"/>
  <c r="H106" i="10" s="1"/>
  <c r="I7" i="10"/>
  <c r="I4" i="10" s="1"/>
  <c r="I101" i="10"/>
  <c r="J37" i="9"/>
  <c r="J38" i="9" s="1"/>
  <c r="J106" i="10" s="1"/>
  <c r="K101" i="10"/>
  <c r="K7" i="10"/>
  <c r="K4" i="10" s="1"/>
  <c r="J7" i="10"/>
  <c r="J4" i="10" s="1"/>
  <c r="J101" i="10"/>
  <c r="K37" i="9" s="1"/>
  <c r="K38" i="9" s="1"/>
  <c r="K106" i="10" s="1"/>
  <c r="E7" i="10"/>
  <c r="E4" i="10" s="1"/>
  <c r="E101" i="10"/>
  <c r="F37" i="9" s="1"/>
  <c r="F38" i="9" s="1"/>
  <c r="F106" i="10" s="1"/>
  <c r="E38" i="9" l="1"/>
  <c r="E45" i="9" s="1"/>
  <c r="G38" i="9"/>
  <c r="H107" i="10" s="1"/>
  <c r="K45" i="9"/>
  <c r="K114" i="10" s="1"/>
  <c r="I45" i="9"/>
  <c r="I114" i="10" s="1"/>
  <c r="J107" i="10"/>
  <c r="G107" i="10"/>
  <c r="F45" i="9"/>
  <c r="F114" i="10" s="1"/>
  <c r="K107" i="10"/>
  <c r="J45" i="9"/>
  <c r="J114" i="10" s="1"/>
  <c r="G45" i="9"/>
  <c r="G114" i="10" s="1"/>
  <c r="I107" i="10"/>
  <c r="H45" i="9"/>
  <c r="H114" i="10" s="1"/>
  <c r="F107" i="10"/>
  <c r="E114" i="10"/>
  <c r="G106" i="10" l="1"/>
  <c r="E106" i="10"/>
  <c r="H11" i="11"/>
  <c r="G11" i="11"/>
  <c r="I11" i="11"/>
  <c r="K11" i="11"/>
  <c r="L11" i="11"/>
  <c r="E11" i="11"/>
  <c r="J11" i="11"/>
  <c r="F11" i="11"/>
  <c r="E7" i="11"/>
  <c r="L7" i="11"/>
  <c r="G7" i="11"/>
  <c r="F7" i="11"/>
  <c r="K7" i="11"/>
  <c r="H7" i="11"/>
  <c r="J7" i="11"/>
  <c r="I7" i="11"/>
  <c r="F13" i="11"/>
  <c r="J13" i="11"/>
  <c r="G13" i="11"/>
  <c r="L13" i="11"/>
  <c r="E13" i="11"/>
  <c r="I13" i="11"/>
  <c r="H13" i="11"/>
  <c r="K13" i="11"/>
  <c r="K8" i="11"/>
  <c r="J8" i="11"/>
  <c r="E8" i="11"/>
  <c r="I8" i="11"/>
  <c r="F8" i="11"/>
  <c r="G8" i="11"/>
  <c r="H8" i="11"/>
  <c r="L8" i="11"/>
  <c r="K10" i="11"/>
  <c r="I10" i="11"/>
  <c r="J10" i="11"/>
  <c r="E10" i="11"/>
  <c r="F10" i="11"/>
  <c r="G10" i="11"/>
  <c r="H10" i="11"/>
  <c r="L10" i="11"/>
  <c r="G6" i="11" l="1"/>
  <c r="J6" i="11"/>
  <c r="E6" i="11"/>
  <c r="H6" i="11"/>
  <c r="K6" i="11"/>
  <c r="I6" i="11"/>
  <c r="L6" i="11"/>
  <c r="F6" i="11"/>
  <c r="I9" i="11" l="1"/>
  <c r="K9" i="11"/>
  <c r="L9" i="11"/>
  <c r="E9" i="11"/>
  <c r="J9" i="11"/>
  <c r="F9" i="11"/>
  <c r="H9" i="11"/>
  <c r="G9" i="11"/>
  <c r="H12" i="11"/>
  <c r="H5" i="11" s="1"/>
  <c r="L12" i="11"/>
  <c r="L5" i="11" s="1"/>
  <c r="I12" i="11"/>
  <c r="I5" i="11" s="1"/>
  <c r="G12" i="11"/>
  <c r="G5" i="11" s="1"/>
  <c r="J12" i="11"/>
  <c r="F12" i="11"/>
  <c r="K12" i="11"/>
  <c r="K5" i="11" s="1"/>
  <c r="E12" i="11"/>
  <c r="E5" i="11" s="1"/>
  <c r="O22" i="35"/>
  <c r="F5" i="11" l="1"/>
  <c r="J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Cláudia Videira</author>
  </authors>
  <commentList>
    <comment ref="E30" authorId="0" shapeId="0" xr:uid="{00000000-0006-0000-0000-000001000000}">
      <text>
        <r>
          <rPr>
            <sz val="11"/>
            <color theme="1"/>
            <rFont val="Calibri"/>
            <family val="2"/>
            <scheme val="minor"/>
          </rPr>
          <t>Inserir nome da entidades gestoras do sistema municipal e multimunicipal. 
No caso de município incluir "CM de XXX", "SMAS de XXX",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Cláudia Videira</author>
    <author>tc={3526057C-8847-4201-BB5E-DF7D104A5FA7}</author>
  </authors>
  <commentList>
    <comment ref="C4" authorId="0" shapeId="0" xr:uid="{00000000-0006-0000-0200-000001000000}">
      <text>
        <r>
          <rPr>
            <sz val="11"/>
            <color theme="1"/>
            <rFont val="Calibri"/>
            <family val="2"/>
            <scheme val="minor"/>
          </rPr>
          <t>Selecionar com "Sim" ou "Não" consoante a EG desenvolve ou não a referida atividade</t>
        </r>
      </text>
    </comment>
    <comment ref="F4" authorId="0" shapeId="0" xr:uid="{00000000-0006-0000-0200-000002000000}">
      <text>
        <r>
          <rPr>
            <sz val="11"/>
            <color theme="1"/>
            <rFont val="Calibri"/>
            <family val="2"/>
            <scheme val="minor"/>
          </rPr>
          <t xml:space="preserve">Incluir o operador subcontratado à data no caso de selecionar na coluna anterior "Contratação de operador"
</t>
        </r>
      </text>
    </comment>
    <comment ref="C7" authorId="1" shapeId="0" xr:uid="{00000000-0006-0000-0200-000003000000}">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Só verdes</t>
      </text>
    </comment>
    <comment ref="C22" authorId="0" shapeId="0" xr:uid="{00000000-0006-0000-0200-000004000000}">
      <text>
        <r>
          <rPr>
            <sz val="11"/>
            <color theme="1"/>
            <rFont val="Calibri"/>
            <family val="2"/>
            <scheme val="minor"/>
          </rPr>
          <t xml:space="preserve">Selecionar os municípios que integram o serviço de gestão de resíduos urbanos - "Sim"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DRES</author>
    <author>Cláudia Videira</author>
  </authors>
  <commentList>
    <comment ref="C4" authorId="0" shapeId="0" xr:uid="{00000000-0006-0000-0300-000001000000}">
      <text>
        <r>
          <rPr>
            <sz val="9"/>
            <color indexed="81"/>
            <rFont val="Tahoma"/>
            <family val="2"/>
          </rPr>
          <t>Incluir o número total de equipamentos em cada ano</t>
        </r>
      </text>
    </comment>
    <comment ref="C12" authorId="0" shapeId="0" xr:uid="{00000000-0006-0000-0300-000002000000}">
      <text>
        <r>
          <rPr>
            <sz val="11"/>
            <color indexed="81"/>
            <rFont val="Calibri"/>
            <family val="2"/>
            <scheme val="minor"/>
          </rPr>
          <t>Só habitação</t>
        </r>
      </text>
    </comment>
    <comment ref="B20" authorId="1" shapeId="0" xr:uid="{00000000-0006-0000-0300-000003000000}">
      <text>
        <r>
          <rPr>
            <sz val="11"/>
            <color theme="1"/>
            <rFont val="Calibri"/>
            <family val="2"/>
            <scheme val="minor"/>
          </rPr>
          <t>incluir descrição da tipologia de recolha e indicação da unidade considerada (número de contentores, alojamentos abrangidos, etc)</t>
        </r>
      </text>
    </comment>
    <comment ref="B32" authorId="1" shapeId="0" xr:uid="{00000000-0006-0000-0300-000004000000}">
      <text>
        <r>
          <rPr>
            <sz val="11"/>
            <color theme="1"/>
            <rFont val="Calibri"/>
            <family val="2"/>
            <scheme val="minor"/>
          </rPr>
          <t xml:space="preserve">Inserir designação das infraestruturas
</t>
        </r>
      </text>
    </comment>
    <comment ref="B41" authorId="1" shapeId="0" xr:uid="{00000000-0006-0000-0300-000005000000}">
      <text>
        <r>
          <rPr>
            <sz val="11"/>
            <color theme="1"/>
            <rFont val="Calibri"/>
            <family val="2"/>
            <scheme val="minor"/>
          </rPr>
          <t xml:space="preserve">Inserir designação das infraestruturas
</t>
        </r>
      </text>
    </comment>
    <comment ref="C49" authorId="1" shapeId="0" xr:uid="{00000000-0006-0000-0300-000006000000}">
      <text>
        <r>
          <rPr>
            <sz val="11"/>
            <color theme="1"/>
            <rFont val="Calibri"/>
            <family val="2"/>
            <scheme val="minor"/>
          </rPr>
          <t>Preencher consoante a tecnologia de tratamento biológico do TMB, na linha correpondente à instalação</t>
        </r>
      </text>
    </comment>
    <comment ref="C57" authorId="1" shapeId="0" xr:uid="{00000000-0006-0000-0300-000007000000}">
      <text>
        <r>
          <rPr>
            <sz val="11"/>
            <color theme="1"/>
            <rFont val="Calibri"/>
            <family val="2"/>
            <scheme val="minor"/>
          </rPr>
          <t>Preencher consoante a tecnologia de tratamento biológico do TMB, na linha correpondente à instalação</t>
        </r>
      </text>
    </comment>
    <comment ref="B64" authorId="1" shapeId="0" xr:uid="{00000000-0006-0000-0300-000008000000}">
      <text>
        <r>
          <rPr>
            <sz val="11"/>
            <color theme="1"/>
            <rFont val="Calibri"/>
            <family val="2"/>
            <scheme val="minor"/>
          </rPr>
          <t>No caso de linhas dedicadas de tratamento biológico de biorresíduos com origem na recolha seletiva incluir também nesta área</t>
        </r>
      </text>
    </comment>
    <comment ref="B65" authorId="1" shapeId="0" xr:uid="{00000000-0006-0000-0300-000009000000}">
      <text>
        <r>
          <rPr>
            <sz val="11"/>
            <color theme="1"/>
            <rFont val="Calibri"/>
            <family val="2"/>
            <scheme val="minor"/>
          </rPr>
          <t xml:space="preserve">Inserir designação das infraestruturas
</t>
        </r>
      </text>
    </comment>
    <comment ref="B73" authorId="1" shapeId="0" xr:uid="{00000000-0006-0000-0300-00000A000000}">
      <text>
        <r>
          <rPr>
            <sz val="11"/>
            <color theme="1"/>
            <rFont val="Calibri"/>
            <family val="2"/>
            <scheme val="minor"/>
          </rPr>
          <t xml:space="preserve">Inserir designação das infraestruturas e desagregar por linha de tratamento
</t>
        </r>
      </text>
    </comment>
    <comment ref="B83" authorId="1" shapeId="0" xr:uid="{00000000-0006-0000-0300-00000B000000}">
      <text>
        <r>
          <rPr>
            <sz val="11"/>
            <color theme="1"/>
            <rFont val="Calibri"/>
            <family val="2"/>
            <scheme val="minor"/>
          </rPr>
          <t xml:space="preserve">Inserir designação das infraestruturas
</t>
        </r>
      </text>
    </comment>
    <comment ref="B88" authorId="1" shapeId="0" xr:uid="{00000000-0006-0000-0300-00000C000000}">
      <text>
        <r>
          <rPr>
            <sz val="11"/>
            <color theme="1"/>
            <rFont val="Calibri"/>
            <family val="2"/>
            <scheme val="minor"/>
          </rPr>
          <t xml:space="preserve">Incluir designação dos aterros em exploração ou a construir até 2030
</t>
        </r>
      </text>
    </comment>
    <comment ref="C88" authorId="1" shapeId="0" xr:uid="{00000000-0006-0000-0300-00000D000000}">
      <text>
        <r>
          <rPr>
            <sz val="11"/>
            <color theme="1"/>
            <rFont val="Calibri"/>
            <family val="2"/>
            <scheme val="minor"/>
          </rPr>
          <t>Incluir capacidade remanescente, em toneladas, em cada ano, por aterro em exploração ou a construir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Cláudia Videira</author>
    <author>DRES</author>
  </authors>
  <commentList>
    <comment ref="B6" authorId="0" shapeId="0" xr:uid="{00000000-0006-0000-0400-000001000000}">
      <text>
        <r>
          <rPr>
            <sz val="11"/>
            <color theme="1"/>
            <rFont val="Calibri"/>
            <family val="2"/>
            <scheme val="minor"/>
          </rPr>
          <t>Selecionar em cada linha os municípios que integram o sistema de gestão de resíduos urbanos</t>
        </r>
      </text>
    </comment>
    <comment ref="C6" authorId="0" shapeId="0" xr:uid="{00000000-0006-0000-0400-000002000000}">
      <text>
        <r>
          <rPr>
            <sz val="11"/>
            <color theme="1"/>
            <rFont val="Calibri"/>
            <family val="2"/>
            <scheme val="minor"/>
          </rPr>
          <t>Reportar o valor real, por município</t>
        </r>
      </text>
    </comment>
    <comment ref="D6" authorId="0" shapeId="0" xr:uid="{00000000-0006-0000-0400-000003000000}">
      <text>
        <r>
          <rPr>
            <sz val="11"/>
            <color theme="1"/>
            <rFont val="Calibri"/>
            <family val="2"/>
            <scheme val="minor"/>
          </rPr>
          <t>Reportar o valor previsto, em cada ano, por município</t>
        </r>
      </text>
    </comment>
    <comment ref="C45" authorId="0" shapeId="0" xr:uid="{00000000-0006-0000-0400-000004000000}">
      <text>
        <r>
          <rPr>
            <sz val="11"/>
            <color theme="1"/>
            <rFont val="Calibri"/>
            <family val="2"/>
            <scheme val="minor"/>
          </rPr>
          <t>Reportar o valor real, por material</t>
        </r>
      </text>
    </comment>
    <comment ref="D45" authorId="0" shapeId="0" xr:uid="{00000000-0006-0000-0400-000005000000}">
      <text>
        <r>
          <rPr>
            <sz val="11"/>
            <color theme="1"/>
            <rFont val="Calibri"/>
            <family val="2"/>
            <scheme val="minor"/>
          </rPr>
          <t>Reportar o valor total previsto recolher, em cada ano, por material</t>
        </r>
      </text>
    </comment>
    <comment ref="B48" authorId="1" shapeId="0" xr:uid="{00000000-0006-0000-0400-000006000000}">
      <text>
        <r>
          <rPr>
            <sz val="11"/>
            <color indexed="81"/>
            <rFont val="Calibri"/>
            <family val="2"/>
            <scheme val="minor"/>
          </rPr>
          <t>Considerada recolha seletiva sempre que contaminação for inferior a 20%</t>
        </r>
      </text>
    </comment>
    <comment ref="C50" authorId="1" shapeId="0" xr:uid="{00000000-0006-0000-0400-000007000000}">
      <text>
        <r>
          <rPr>
            <sz val="11"/>
            <color indexed="81"/>
            <rFont val="Calibri"/>
            <family val="2"/>
            <scheme val="minor"/>
          </rPr>
          <t>Reportar o valor real, recolhido seletivamente por município</t>
        </r>
      </text>
    </comment>
    <comment ref="D50" authorId="0" shapeId="0" xr:uid="{00000000-0006-0000-0400-000008000000}">
      <text>
        <r>
          <rPr>
            <sz val="11"/>
            <color theme="1"/>
            <rFont val="Calibri"/>
            <family val="2"/>
            <scheme val="minor"/>
          </rPr>
          <t>Reportar o valor previsto recolher seletivamente, de acordo com compromissos assumidos por município</t>
        </r>
      </text>
    </comment>
    <comment ref="C98" authorId="1" shapeId="0" xr:uid="{00000000-0006-0000-0400-000009000000}">
      <text>
        <r>
          <rPr>
            <sz val="11"/>
            <color indexed="81"/>
            <rFont val="Calibri"/>
            <family val="2"/>
            <scheme val="minor"/>
          </rPr>
          <t>Reportar valor real, de tratamento na origem, dos municípios da área de abrangência</t>
        </r>
      </text>
    </comment>
    <comment ref="D98" authorId="1" shapeId="0" xr:uid="{00000000-0006-0000-0400-00000A000000}">
      <text>
        <r>
          <rPr>
            <sz val="11"/>
            <color indexed="81"/>
            <rFont val="Calibri"/>
            <family val="2"/>
            <scheme val="minor"/>
          </rPr>
          <t>Reportar valor previsto, de tratamento na origem, dos municípios da área de abrangência</t>
        </r>
      </text>
    </comment>
    <comment ref="D109" authorId="0" shapeId="0" xr:uid="{00000000-0006-0000-0400-00000B000000}">
      <text>
        <r>
          <rPr>
            <sz val="11"/>
            <color theme="1"/>
            <rFont val="Calibri"/>
            <family val="2"/>
            <scheme val="minor"/>
          </rPr>
          <t>Preencher o destino direto previsto para cada um dos anos, por instalação</t>
        </r>
      </text>
    </comment>
    <comment ref="C155" authorId="0" shapeId="0" xr:uid="{00000000-0006-0000-0400-00000C000000}">
      <text>
        <r>
          <rPr>
            <sz val="11"/>
            <color theme="1"/>
            <rFont val="Calibri"/>
            <family val="2"/>
            <scheme val="minor"/>
          </rPr>
          <t>Preencher destino final de refugos e rejeitados</t>
        </r>
      </text>
    </comment>
    <comment ref="D155" authorId="0" shapeId="0" xr:uid="{00000000-0006-0000-0400-00000D000000}">
      <text>
        <r>
          <rPr>
            <sz val="11"/>
            <color theme="1"/>
            <rFont val="Calibri"/>
            <family val="2"/>
            <scheme val="minor"/>
          </rPr>
          <t>Preencher destino final de refugos e rejeitados previsto, para cada um dos anos</t>
        </r>
      </text>
    </comment>
    <comment ref="C164" authorId="1" shapeId="0" xr:uid="{00000000-0006-0000-0400-00000E000000}">
      <text>
        <r>
          <rPr>
            <sz val="11"/>
            <color indexed="81"/>
            <rFont val="Calibri"/>
            <family val="2"/>
            <scheme val="minor"/>
          </rPr>
          <t>Apenas indicar o composto escoado. Composto encaminhado para cobertura de aterro não deve ser contbilizado como output, devendo ser incluído nos destinos finais</t>
        </r>
      </text>
    </comment>
    <comment ref="D168" authorId="0" shapeId="0" xr:uid="{00000000-0006-0000-0400-00000F000000}">
      <text>
        <r>
          <rPr>
            <sz val="11"/>
            <color theme="1"/>
            <rFont val="Calibri"/>
            <family val="2"/>
            <scheme val="minor"/>
          </rPr>
          <t>Preencher para cada material o valor total previsto retomar em cada ano (incluindo histórico e medidas adotadas no PAPERSU)</t>
        </r>
      </text>
    </comment>
    <comment ref="B178" authorId="1" shapeId="0" xr:uid="{00000000-0006-0000-0400-000010000000}">
      <text>
        <r>
          <rPr>
            <sz val="11"/>
            <color indexed="81"/>
            <rFont val="Calibri"/>
            <family val="2"/>
            <scheme val="minor"/>
          </rPr>
          <t xml:space="preserve">De acordo com a metodologia da DECISÃO DE EXECUÇÃO (UE) 2019/1004 </t>
        </r>
      </text>
    </comment>
    <comment ref="B185" authorId="1" shapeId="0" xr:uid="{00000000-0006-0000-0400-000011000000}">
      <text>
        <r>
          <rPr>
            <sz val="11"/>
            <color indexed="81"/>
            <rFont val="Calibri"/>
            <family val="2"/>
            <scheme val="minor"/>
          </rPr>
          <t>Com marcação CE</t>
        </r>
      </text>
    </comment>
    <comment ref="D191" authorId="1" shapeId="0" xr:uid="{00000000-0006-0000-0400-000012000000}">
      <text>
        <r>
          <rPr>
            <sz val="11"/>
            <color indexed="81"/>
            <rFont val="Calibri"/>
            <family val="2"/>
            <scheme val="minor"/>
          </rPr>
          <t>(recolha seletiva de biorresíduos + agregado com marcação CE + retomas + tratamento na origem de biorresíduos + 54% do total que entra em TMB)
---------------------------------------------------------------------------------------------
Produção total</t>
        </r>
        <r>
          <rPr>
            <sz val="9"/>
            <color indexed="81"/>
            <rFont val="Tahoma"/>
            <family val="2"/>
          </rPr>
          <t xml:space="preserve">
</t>
        </r>
      </text>
    </comment>
    <comment ref="H191" authorId="1" shapeId="0" xr:uid="{00000000-0006-0000-0400-000013000000}">
      <text>
        <r>
          <rPr>
            <sz val="9"/>
            <color indexed="81"/>
            <rFont val="Tahoma"/>
            <family val="2"/>
          </rPr>
          <t xml:space="preserve">(recolha seletiva de biorresíduos + agregado com marcação CE + retomas + tratamento na origem de biorresíduos)
--------------------------------------------------------------
Produção total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DRES</author>
    <author>Cláudia Videira</author>
  </authors>
  <commentList>
    <comment ref="C4" authorId="0" shapeId="0" xr:uid="{00000000-0006-0000-0600-000001000000}">
      <text>
        <r>
          <rPr>
            <sz val="11"/>
            <color indexed="81"/>
            <rFont val="Calibri"/>
            <family val="2"/>
            <scheme val="minor"/>
          </rPr>
          <t>Inserir n.º de equipamentos total</t>
        </r>
      </text>
    </comment>
    <comment ref="B24" authorId="1" shapeId="0" xr:uid="{00000000-0006-0000-0600-000002000000}">
      <text>
        <r>
          <rPr>
            <sz val="11"/>
            <color theme="1"/>
            <rFont val="Calibri"/>
            <family val="2"/>
            <scheme val="minor"/>
          </rPr>
          <t>incluir descrição da tipologia de recolha e indicação da unidade considerada (número de contentores, alojamentos abrangidos, etc)</t>
        </r>
      </text>
    </comment>
    <comment ref="C34" authorId="1" shapeId="0" xr:uid="{00000000-0006-0000-0600-000003000000}">
      <text>
        <r>
          <rPr>
            <sz val="11"/>
            <color theme="1"/>
            <rFont val="Calibri"/>
            <family val="2"/>
            <scheme val="minor"/>
          </rPr>
          <t>Número de compostores domésticos distribuídos em cada um dos anos (não deve ser inserido o total distribuído até à data)</t>
        </r>
      </text>
    </comment>
    <comment ref="D34" authorId="1" shapeId="0" xr:uid="{00000000-0006-0000-0600-000004000000}">
      <text>
        <r>
          <rPr>
            <sz val="11"/>
            <color theme="1"/>
            <rFont val="Calibri"/>
            <family val="2"/>
            <scheme val="minor"/>
          </rPr>
          <t>Número de compostores domésticos distribuídos em cada um dos anos (não deve ser inserido o total distribuído até à data)</t>
        </r>
      </text>
    </comment>
    <comment ref="C35" authorId="1" shapeId="0" xr:uid="{00000000-0006-0000-0600-000005000000}">
      <text>
        <r>
          <rPr>
            <sz val="11"/>
            <color theme="1"/>
            <rFont val="Calibri"/>
            <family val="2"/>
            <scheme val="minor"/>
          </rPr>
          <t>Inserir número de compostores que se considera como ativos em cada ano</t>
        </r>
      </text>
    </comment>
    <comment ref="D35" authorId="1" shapeId="0" xr:uid="{00000000-0006-0000-0600-000006000000}">
      <text>
        <r>
          <rPr>
            <sz val="11"/>
            <color theme="1"/>
            <rFont val="Calibri"/>
            <family val="2"/>
            <scheme val="minor"/>
          </rPr>
          <t xml:space="preserve">Inserir número total de compostores que se estima como ativos no ano. </t>
        </r>
      </text>
    </comment>
    <comment ref="C36" authorId="0" shapeId="0" xr:uid="{00000000-0006-0000-0600-000007000000}">
      <text>
        <r>
          <rPr>
            <sz val="11"/>
            <color indexed="81"/>
            <rFont val="Calibri"/>
            <family val="2"/>
            <scheme val="minor"/>
          </rPr>
          <t>Produção do total da zona de abrangência</t>
        </r>
      </text>
    </comment>
    <comment ref="B38" authorId="0" shapeId="0" xr:uid="{00000000-0006-0000-0600-000008000000}">
      <text>
        <r>
          <rPr>
            <sz val="11"/>
            <color indexed="81"/>
            <rFont val="Calibri"/>
            <family val="2"/>
            <scheme val="minor"/>
          </rPr>
          <t xml:space="preserve">Considera-se uma taxa de captura de 50% e uma % de produção de biorresíduos de 37% face à produção total </t>
        </r>
      </text>
    </comment>
    <comment ref="C41" authorId="1" shapeId="0" xr:uid="{00000000-0006-0000-0600-000009000000}">
      <text>
        <r>
          <rPr>
            <sz val="11"/>
            <color theme="1"/>
            <rFont val="Calibri"/>
            <family val="2"/>
            <scheme val="minor"/>
          </rPr>
          <t>Número de compostores comunitários em funcionamento no ano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Cláudia Videira</author>
    <author>DRES</author>
  </authors>
  <commentList>
    <comment ref="B6" authorId="0" shapeId="0" xr:uid="{00000000-0006-0000-0700-000001000000}">
      <text>
        <r>
          <rPr>
            <sz val="11"/>
            <color theme="1"/>
            <rFont val="Calibri"/>
            <family val="2"/>
            <scheme val="minor"/>
          </rPr>
          <t>Selecionar em cada linha os municípios que integram o sistema de gestão de resíduos urbanos</t>
        </r>
      </text>
    </comment>
    <comment ref="C6" authorId="0" shapeId="0" xr:uid="{00000000-0006-0000-0700-000002000000}">
      <text>
        <r>
          <rPr>
            <sz val="11"/>
            <color theme="1"/>
            <rFont val="Calibri"/>
            <family val="2"/>
            <scheme val="minor"/>
          </rPr>
          <t>Reportar o valor real, por município</t>
        </r>
      </text>
    </comment>
    <comment ref="D6" authorId="0" shapeId="0" xr:uid="{00000000-0006-0000-0700-000003000000}">
      <text>
        <r>
          <rPr>
            <sz val="11"/>
            <color theme="1"/>
            <rFont val="Calibri"/>
            <family val="2"/>
            <scheme val="minor"/>
          </rPr>
          <t>Reportar o valor previsto, em cada ano, por município</t>
        </r>
      </text>
    </comment>
    <comment ref="C45" authorId="0" shapeId="0" xr:uid="{00000000-0006-0000-0700-000004000000}">
      <text>
        <r>
          <rPr>
            <sz val="11"/>
            <color theme="1"/>
            <rFont val="Calibri"/>
            <family val="2"/>
            <scheme val="minor"/>
          </rPr>
          <t>Reportar o valor real, por material</t>
        </r>
      </text>
    </comment>
    <comment ref="D45" authorId="0" shapeId="0" xr:uid="{00000000-0006-0000-0700-000005000000}">
      <text>
        <r>
          <rPr>
            <sz val="11"/>
            <color theme="1"/>
            <rFont val="Calibri"/>
            <family val="2"/>
            <scheme val="minor"/>
          </rPr>
          <t>Reportar o valor total previsto recolher, em cada ano, por material</t>
        </r>
      </text>
    </comment>
    <comment ref="B48" authorId="1" shapeId="0" xr:uid="{00000000-0006-0000-0700-000006000000}">
      <text>
        <r>
          <rPr>
            <sz val="11"/>
            <color indexed="81"/>
            <rFont val="Calibri"/>
            <family val="2"/>
            <scheme val="minor"/>
          </rPr>
          <t>Considerada recolha seletiva sempre que a contaminação for inferior a 20%</t>
        </r>
      </text>
    </comment>
    <comment ref="C50" authorId="0" shapeId="0" xr:uid="{00000000-0006-0000-0700-000007000000}">
      <text>
        <r>
          <rPr>
            <sz val="11"/>
            <color theme="1"/>
            <rFont val="Calibri"/>
            <family val="2"/>
            <scheme val="minor"/>
          </rPr>
          <t>Reportar o valor real, recolhido seletivamente por município</t>
        </r>
      </text>
    </comment>
    <comment ref="D50" authorId="0" shapeId="0" xr:uid="{00000000-0006-0000-0700-000008000000}">
      <text>
        <r>
          <rPr>
            <sz val="11"/>
            <color theme="1"/>
            <rFont val="Calibri"/>
            <family val="2"/>
            <scheme val="minor"/>
          </rPr>
          <t>Reportar o valor previsto recolher seletivamente, de acordo com compromissos assumidos por município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tc={0733AA62-C961-48FA-BA48-7424B88CC8DB}</author>
  </authors>
  <commentList>
    <comment ref="D2" authorId="0" shapeId="0" xr:uid="{00000000-0006-0000-0900-000001000000}">
      <text>
        <r>
          <rPr>
            <sz val="11"/>
            <color theme="1"/>
            <rFont val="Calibri"/>
            <family val="2"/>
            <scheme val="minor"/>
          </rPr>
          <t>Cada ficha de investimento deve corresponder a uma única medida do plano de ação</t>
        </r>
      </text>
    </comment>
    <comment ref="C17" authorId="1" shapeId="0" xr:uid="{00000000-0006-0000-0900-000002000000}">
      <text>
        <r>
          <rPr>
            <sz val="11"/>
            <color theme="1"/>
            <rFont val="Calibri"/>
            <family val="2"/>
            <scheme val="minor"/>
          </rPr>
          <t>valor total sem financiamento</t>
        </r>
      </text>
    </comment>
    <comment ref="G17" authorId="1" shapeId="0" xr:uid="{00000000-0006-0000-0900-000003000000}">
      <text>
        <r>
          <rPr>
            <sz val="11"/>
            <color theme="1"/>
            <rFont val="Calibri"/>
            <family val="2"/>
            <scheme val="minor"/>
          </rPr>
          <t xml:space="preserve">Preencher com valor líquido do investimento (Valor total - subsídio).
</t>
        </r>
      </text>
    </comment>
    <comment ref="O17" authorId="0" shapeId="0" xr:uid="{00000000-0006-0000-0900-000004000000}">
      <text>
        <r>
          <rPr>
            <sz val="11"/>
            <color theme="1"/>
            <rFont val="Calibri"/>
            <family val="2"/>
            <scheme val="minor"/>
          </rPr>
          <t>Preencher apenas no caso de ser expectável que algum investimento fique concluído após 2030</t>
        </r>
      </text>
    </comment>
    <comment ref="C19" authorId="2" shapeId="0" xr:uid="{00000000-0006-0000-0900-000005000000}">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Valor global (360 000€) dividido por três eixos/medidas prioritárias: Ações de combate ao desperdício alimentar, recolha seletiva de biorresíduos e recolha de novos fluxos</t>
      </text>
    </comment>
    <comment ref="G47" authorId="0" shapeId="0" xr:uid="{00000000-0006-0000-0900-000006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7" authorId="0" shapeId="0" xr:uid="{00000000-0006-0000-0900-000007000000}">
      <text>
        <r>
          <rPr>
            <sz val="11"/>
            <color theme="1"/>
            <rFont val="Calibri"/>
            <family val="2"/>
            <scheme val="minor"/>
          </rPr>
          <t>Preencher apenas no caso de ser expectável que algum investimento fique concluído após 2030</t>
        </r>
      </text>
    </comment>
    <comment ref="G51" authorId="0" shapeId="0" xr:uid="{00000000-0006-0000-0900-000008000000}">
      <text>
        <r>
          <rPr>
            <sz val="11"/>
            <color theme="1"/>
            <rFont val="Calibri"/>
            <family val="2"/>
            <scheme val="minor"/>
          </rPr>
          <t>No caso da Recolha indiferenciada será expectável uma evolução negativa, para refletir o aumento da recolha seletiva</t>
        </r>
      </text>
    </comment>
    <comment ref="E90" authorId="0" shapeId="0" xr:uid="{00000000-0006-0000-0900-000009000000}">
      <text>
        <r>
          <rPr>
            <sz val="11"/>
            <color theme="1"/>
            <rFont val="Calibri"/>
            <family val="2"/>
            <scheme val="minor"/>
          </rPr>
          <t>Incluir quantidades incrementais associadas à implementação da medida, conforme estimado pela EG</t>
        </r>
      </text>
    </comment>
    <comment ref="E95" authorId="0" shapeId="0" xr:uid="{00000000-0006-0000-0900-00000A000000}">
      <text>
        <r>
          <rPr>
            <sz val="11"/>
            <color theme="1"/>
            <rFont val="Calibri"/>
            <family val="2"/>
            <scheme val="minor"/>
          </rPr>
          <t>Incluir quantitativos incrementais de RS de biorresíduos disribuídos  de acordo com os compromissos assumidos pelos municípios</t>
        </r>
      </text>
    </comment>
    <comment ref="E132" authorId="0" shapeId="0" xr:uid="{00000000-0006-0000-0900-00000B000000}">
      <text>
        <r>
          <rPr>
            <sz val="11"/>
            <color theme="1"/>
            <rFont val="Calibri"/>
            <family val="2"/>
            <scheme val="minor"/>
          </rPr>
          <t xml:space="preserve">Incluir quantitativos incrementais associados à implementação da medida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s>
  <commentList>
    <comment ref="D2" authorId="0" shapeId="0" xr:uid="{00000000-0006-0000-0A00-000001000000}">
      <text>
        <r>
          <rPr>
            <sz val="11"/>
            <color theme="1"/>
            <rFont val="Calibri"/>
            <family val="2"/>
            <scheme val="minor"/>
          </rPr>
          <t>Cada ficha de investimento deve corresponder a uma única medida do plano de ação</t>
        </r>
      </text>
    </comment>
    <comment ref="C17" authorId="1" shapeId="0" xr:uid="{00000000-0006-0000-0A00-000002000000}">
      <text>
        <r>
          <rPr>
            <sz val="11"/>
            <color theme="1"/>
            <rFont val="Calibri"/>
            <family val="2"/>
            <scheme val="minor"/>
          </rPr>
          <t>valor total sem financiamento</t>
        </r>
      </text>
    </comment>
    <comment ref="G17" authorId="1" shapeId="0" xr:uid="{00000000-0006-0000-0A00-000003000000}">
      <text>
        <r>
          <rPr>
            <sz val="11"/>
            <color theme="1"/>
            <rFont val="Calibri"/>
            <family val="2"/>
            <scheme val="minor"/>
          </rPr>
          <t xml:space="preserve">Preencher com valor líquido do investimento (Valor total - subsídio).
</t>
        </r>
      </text>
    </comment>
    <comment ref="O17" authorId="0" shapeId="0" xr:uid="{00000000-0006-0000-0A00-000004000000}">
      <text>
        <r>
          <rPr>
            <sz val="11"/>
            <color theme="1"/>
            <rFont val="Calibri"/>
            <family val="2"/>
            <scheme val="minor"/>
          </rPr>
          <t>Preencher apenas no caso de ser expectável que algum investimento fique concluído após 2030</t>
        </r>
      </text>
    </comment>
    <comment ref="G47" authorId="0" shapeId="0" xr:uid="{00000000-0006-0000-0A00-000005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7" authorId="0" shapeId="0" xr:uid="{00000000-0006-0000-0A00-000006000000}">
      <text>
        <r>
          <rPr>
            <sz val="11"/>
            <color theme="1"/>
            <rFont val="Calibri"/>
            <family val="2"/>
            <scheme val="minor"/>
          </rPr>
          <t>Preencher apenas no caso de ser expectável que algum investimento fique concluído após 2030</t>
        </r>
      </text>
    </comment>
    <comment ref="G51" authorId="0" shapeId="0" xr:uid="{00000000-0006-0000-0A00-000007000000}">
      <text>
        <r>
          <rPr>
            <sz val="11"/>
            <color theme="1"/>
            <rFont val="Calibri"/>
            <family val="2"/>
            <scheme val="minor"/>
          </rPr>
          <t>No caso da Recolha indiferenciada será expectável uma evolução negativa, para refletir o aumento da recolha seletiva</t>
        </r>
      </text>
    </comment>
    <comment ref="E90" authorId="0" shapeId="0" xr:uid="{00000000-0006-0000-0A00-000008000000}">
      <text>
        <r>
          <rPr>
            <sz val="11"/>
            <color theme="1"/>
            <rFont val="Calibri"/>
            <family val="2"/>
            <scheme val="minor"/>
          </rPr>
          <t>Incluir quantidades incrementais associadas à implementação da medida, conforme estimado pela EG</t>
        </r>
      </text>
    </comment>
    <comment ref="E95" authorId="0" shapeId="0" xr:uid="{00000000-0006-0000-0A00-000009000000}">
      <text>
        <r>
          <rPr>
            <sz val="11"/>
            <color theme="1"/>
            <rFont val="Calibri"/>
            <family val="2"/>
            <scheme val="minor"/>
          </rPr>
          <t>Incluir quantitativos incrementais de RS de biorresíduos disribuídos  de acordo com os compromissos assumidos pelos municípios</t>
        </r>
      </text>
    </comment>
    <comment ref="E132" authorId="0" shapeId="0" xr:uid="{00000000-0006-0000-0A00-00000A000000}">
      <text>
        <r>
          <rPr>
            <sz val="11"/>
            <color theme="1"/>
            <rFont val="Calibri"/>
            <family val="2"/>
            <scheme val="minor"/>
          </rPr>
          <t xml:space="preserve">Incluir quantitativos incrementais associados à implementação da medida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s>
  <commentList>
    <comment ref="D2" authorId="0" shapeId="0" xr:uid="{00000000-0006-0000-0B00-000001000000}">
      <text>
        <r>
          <rPr>
            <sz val="11"/>
            <color theme="1"/>
            <rFont val="Calibri"/>
            <family val="2"/>
            <scheme val="minor"/>
          </rPr>
          <t>Cada ficha de investimento deve corresponder a uma única medida do plano de ação</t>
        </r>
      </text>
    </comment>
    <comment ref="C17" authorId="1" shapeId="0" xr:uid="{00000000-0006-0000-0B00-000002000000}">
      <text>
        <r>
          <rPr>
            <sz val="11"/>
            <color theme="1"/>
            <rFont val="Calibri"/>
            <family val="2"/>
            <scheme val="minor"/>
          </rPr>
          <t>valor total sem financiamento</t>
        </r>
      </text>
    </comment>
    <comment ref="G17" authorId="1" shapeId="0" xr:uid="{00000000-0006-0000-0B00-000003000000}">
      <text>
        <r>
          <rPr>
            <sz val="11"/>
            <color theme="1"/>
            <rFont val="Calibri"/>
            <family val="2"/>
            <scheme val="minor"/>
          </rPr>
          <t xml:space="preserve">Preencher com valor líquido do investimento (Valor total - subsídio).
</t>
        </r>
      </text>
    </comment>
    <comment ref="O17" authorId="0" shapeId="0" xr:uid="{00000000-0006-0000-0B00-000004000000}">
      <text>
        <r>
          <rPr>
            <sz val="11"/>
            <color theme="1"/>
            <rFont val="Calibri"/>
            <family val="2"/>
            <scheme val="minor"/>
          </rPr>
          <t>Preencher apenas no caso de ser expectável que algum investimento fique concluído após 2030</t>
        </r>
      </text>
    </comment>
    <comment ref="G48" authorId="0" shapeId="0" xr:uid="{00000000-0006-0000-0B00-000005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8" authorId="0" shapeId="0" xr:uid="{00000000-0006-0000-0B00-000006000000}">
      <text>
        <r>
          <rPr>
            <sz val="11"/>
            <color theme="1"/>
            <rFont val="Calibri"/>
            <family val="2"/>
            <scheme val="minor"/>
          </rPr>
          <t>Preencher apenas no caso de ser expectável que algum investimento fique concluído após 2030</t>
        </r>
      </text>
    </comment>
    <comment ref="G52" authorId="0" shapeId="0" xr:uid="{00000000-0006-0000-0B00-000007000000}">
      <text>
        <r>
          <rPr>
            <sz val="11"/>
            <color theme="1"/>
            <rFont val="Calibri"/>
            <family val="2"/>
            <scheme val="minor"/>
          </rPr>
          <t>No caso da Recolha indiferenciada será expectável uma evolução negativa, para refletir o aumento da recolha seletiva</t>
        </r>
      </text>
    </comment>
    <comment ref="E91" authorId="0" shapeId="0" xr:uid="{00000000-0006-0000-0B00-000008000000}">
      <text>
        <r>
          <rPr>
            <sz val="11"/>
            <color theme="1"/>
            <rFont val="Calibri"/>
            <family val="2"/>
            <scheme val="minor"/>
          </rPr>
          <t>Incluir quantidades incrementais associadas à implementação da medida, conforme estimado pela EG</t>
        </r>
      </text>
    </comment>
    <comment ref="E96" authorId="0" shapeId="0" xr:uid="{00000000-0006-0000-0B00-000009000000}">
      <text>
        <r>
          <rPr>
            <sz val="11"/>
            <color theme="1"/>
            <rFont val="Calibri"/>
            <family val="2"/>
            <scheme val="minor"/>
          </rPr>
          <t>Incluir quantitativos incrementais de RS de biorresíduos disribuídos  de acordo com os compromissos assumidos pelos municípios</t>
        </r>
      </text>
    </comment>
    <comment ref="E133" authorId="0" shapeId="0" xr:uid="{00000000-0006-0000-0B00-00000A000000}">
      <text>
        <r>
          <rPr>
            <sz val="11"/>
            <color theme="1"/>
            <rFont val="Calibri"/>
            <family val="2"/>
            <scheme val="minor"/>
          </rPr>
          <t xml:space="preserve">Incluir quantitativos incrementais associados à implementação da medida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s>
  <commentList>
    <comment ref="D2" authorId="0" shapeId="0" xr:uid="{00000000-0006-0000-0C00-000001000000}">
      <text>
        <r>
          <rPr>
            <sz val="11"/>
            <color theme="1"/>
            <rFont val="Calibri"/>
            <family val="2"/>
            <scheme val="minor"/>
          </rPr>
          <t>Cada ficha de investimento deve corresponder a uma única medida do plano de ação</t>
        </r>
      </text>
    </comment>
    <comment ref="C17" authorId="1" shapeId="0" xr:uid="{00000000-0006-0000-0C00-000002000000}">
      <text>
        <r>
          <rPr>
            <sz val="11"/>
            <color theme="1"/>
            <rFont val="Calibri"/>
            <family val="2"/>
            <scheme val="minor"/>
          </rPr>
          <t>valor total sem financiamento</t>
        </r>
      </text>
    </comment>
    <comment ref="G17" authorId="1" shapeId="0" xr:uid="{00000000-0006-0000-0C00-000003000000}">
      <text>
        <r>
          <rPr>
            <sz val="11"/>
            <color theme="1"/>
            <rFont val="Calibri"/>
            <family val="2"/>
            <scheme val="minor"/>
          </rPr>
          <t xml:space="preserve">Preencher com valor líquido do investimento (Valor total - subsídio).
</t>
        </r>
      </text>
    </comment>
    <comment ref="O17" authorId="0" shapeId="0" xr:uid="{00000000-0006-0000-0C00-000004000000}">
      <text>
        <r>
          <rPr>
            <sz val="11"/>
            <color theme="1"/>
            <rFont val="Calibri"/>
            <family val="2"/>
            <scheme val="minor"/>
          </rPr>
          <t>Preencher apenas no caso de ser expectável que algum investimento fique concluído após 2030</t>
        </r>
      </text>
    </comment>
    <comment ref="G45" authorId="0" shapeId="0" xr:uid="{00000000-0006-0000-0C00-000005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5" authorId="0" shapeId="0" xr:uid="{00000000-0006-0000-0C00-000006000000}">
      <text>
        <r>
          <rPr>
            <sz val="11"/>
            <color theme="1"/>
            <rFont val="Calibri"/>
            <family val="2"/>
            <scheme val="minor"/>
          </rPr>
          <t>Preencher apenas no caso de ser expectável que algum investimento fique concluído após 2030</t>
        </r>
      </text>
    </comment>
    <comment ref="G49" authorId="0" shapeId="0" xr:uid="{00000000-0006-0000-0C00-000007000000}">
      <text>
        <r>
          <rPr>
            <sz val="11"/>
            <color theme="1"/>
            <rFont val="Calibri"/>
            <family val="2"/>
            <scheme val="minor"/>
          </rPr>
          <t>No caso da Recolha indiferenciada será expectável uma evolução negativa, para refletir o aumento da recolha seletiva</t>
        </r>
      </text>
    </comment>
    <comment ref="E88" authorId="0" shapeId="0" xr:uid="{00000000-0006-0000-0C00-000008000000}">
      <text>
        <r>
          <rPr>
            <sz val="11"/>
            <color theme="1"/>
            <rFont val="Calibri"/>
            <family val="2"/>
            <scheme val="minor"/>
          </rPr>
          <t>Incluir quantidades incrementais associadas à implementação da medida, conforme estimado pela EG</t>
        </r>
      </text>
    </comment>
    <comment ref="E93" authorId="0" shapeId="0" xr:uid="{00000000-0006-0000-0C00-000009000000}">
      <text>
        <r>
          <rPr>
            <sz val="11"/>
            <color theme="1"/>
            <rFont val="Calibri"/>
            <family val="2"/>
            <scheme val="minor"/>
          </rPr>
          <t>Incluir quantitativos incrementais de RS de biorresíduos disribuídos  de acordo com os compromissos assumidos pelos municípios</t>
        </r>
      </text>
    </comment>
    <comment ref="E130" authorId="0" shapeId="0" xr:uid="{00000000-0006-0000-0C00-00000A000000}">
      <text>
        <r>
          <rPr>
            <sz val="11"/>
            <color theme="1"/>
            <rFont val="Calibri"/>
            <family val="2"/>
            <scheme val="minor"/>
          </rPr>
          <t xml:space="preserve">Incluir quantitativos incrementais associados à implementação da medida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s>
  <commentList>
    <comment ref="D2" authorId="0" shapeId="0" xr:uid="{00000000-0006-0000-0D00-000001000000}">
      <text>
        <r>
          <rPr>
            <sz val="11"/>
            <color theme="1"/>
            <rFont val="Calibri"/>
            <family val="2"/>
            <scheme val="minor"/>
          </rPr>
          <t>Cada ficha de investimento deve corresponder a uma única medida do plano de ação</t>
        </r>
      </text>
    </comment>
    <comment ref="C17" authorId="1" shapeId="0" xr:uid="{00000000-0006-0000-0D00-000002000000}">
      <text>
        <r>
          <rPr>
            <sz val="11"/>
            <color theme="1"/>
            <rFont val="Calibri"/>
            <family val="2"/>
            <scheme val="minor"/>
          </rPr>
          <t>valor total sem financiamento</t>
        </r>
      </text>
    </comment>
    <comment ref="G17" authorId="1" shapeId="0" xr:uid="{00000000-0006-0000-0D00-000003000000}">
      <text>
        <r>
          <rPr>
            <sz val="11"/>
            <color theme="1"/>
            <rFont val="Calibri"/>
            <family val="2"/>
            <scheme val="minor"/>
          </rPr>
          <t xml:space="preserve">Preencher com valor líquido do investimento (Valor total - subsídio).
</t>
        </r>
      </text>
    </comment>
    <comment ref="O17" authorId="0" shapeId="0" xr:uid="{00000000-0006-0000-0D00-000004000000}">
      <text>
        <r>
          <rPr>
            <sz val="11"/>
            <color theme="1"/>
            <rFont val="Calibri"/>
            <family val="2"/>
            <scheme val="minor"/>
          </rPr>
          <t>Preencher apenas no caso de ser expectável que algum investimento fique concluído após 2030</t>
        </r>
      </text>
    </comment>
    <comment ref="G47" authorId="0" shapeId="0" xr:uid="{00000000-0006-0000-0D00-000005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7" authorId="0" shapeId="0" xr:uid="{00000000-0006-0000-0D00-000006000000}">
      <text>
        <r>
          <rPr>
            <sz val="11"/>
            <color theme="1"/>
            <rFont val="Calibri"/>
            <family val="2"/>
            <scheme val="minor"/>
          </rPr>
          <t>Preencher apenas no caso de ser expectável que algum investimento fique concluído após 2030</t>
        </r>
      </text>
    </comment>
    <comment ref="G51" authorId="0" shapeId="0" xr:uid="{00000000-0006-0000-0D00-000007000000}">
      <text>
        <r>
          <rPr>
            <sz val="11"/>
            <color theme="1"/>
            <rFont val="Calibri"/>
            <family val="2"/>
            <scheme val="minor"/>
          </rPr>
          <t>No caso da Recolha indiferenciada será expectável uma evolução negativa, para refletir o aumento da recolha seletiva</t>
        </r>
      </text>
    </comment>
    <comment ref="E90" authorId="0" shapeId="0" xr:uid="{00000000-0006-0000-0D00-000008000000}">
      <text>
        <r>
          <rPr>
            <sz val="11"/>
            <color theme="1"/>
            <rFont val="Calibri"/>
            <family val="2"/>
            <scheme val="minor"/>
          </rPr>
          <t>Incluir quantidades incrementais associadas à implementação da medida, conforme estimado pela EG</t>
        </r>
      </text>
    </comment>
    <comment ref="E95" authorId="0" shapeId="0" xr:uid="{00000000-0006-0000-0D00-000009000000}">
      <text>
        <r>
          <rPr>
            <sz val="11"/>
            <color theme="1"/>
            <rFont val="Calibri"/>
            <family val="2"/>
            <scheme val="minor"/>
          </rPr>
          <t>Incluir quantitativos incrementais de RS de biorresíduos disribuídos  de acordo com os compromissos assumidos pelos municípios</t>
        </r>
      </text>
    </comment>
    <comment ref="E132" authorId="0" shapeId="0" xr:uid="{00000000-0006-0000-0D00-00000A000000}">
      <text>
        <r>
          <rPr>
            <sz val="11"/>
            <color theme="1"/>
            <rFont val="Calibri"/>
            <family val="2"/>
            <scheme val="minor"/>
          </rPr>
          <t xml:space="preserve">Incluir quantitativos incrementais associados à implementação da medida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s>
  <commentList>
    <comment ref="D2" authorId="0" shapeId="0" xr:uid="{00000000-0006-0000-0E00-000001000000}">
      <text>
        <r>
          <rPr>
            <sz val="11"/>
            <color theme="1"/>
            <rFont val="Calibri"/>
            <family val="2"/>
            <scheme val="minor"/>
          </rPr>
          <t>Cada ficha de investimento deve corresponder a uma única medida do plano de ação</t>
        </r>
      </text>
    </comment>
    <comment ref="C17" authorId="1" shapeId="0" xr:uid="{00000000-0006-0000-0E00-000002000000}">
      <text>
        <r>
          <rPr>
            <sz val="11"/>
            <color theme="1"/>
            <rFont val="Calibri"/>
            <family val="2"/>
            <scheme val="minor"/>
          </rPr>
          <t>valor total sem financiamento</t>
        </r>
      </text>
    </comment>
    <comment ref="G17" authorId="1" shapeId="0" xr:uid="{00000000-0006-0000-0E00-000003000000}">
      <text>
        <r>
          <rPr>
            <sz val="11"/>
            <color theme="1"/>
            <rFont val="Calibri"/>
            <family val="2"/>
            <scheme val="minor"/>
          </rPr>
          <t xml:space="preserve">Preencher com valor líquido do investimento (Valor total - subsídio).
</t>
        </r>
      </text>
    </comment>
    <comment ref="O17" authorId="0" shapeId="0" xr:uid="{00000000-0006-0000-0E00-000004000000}">
      <text>
        <r>
          <rPr>
            <sz val="11"/>
            <color theme="1"/>
            <rFont val="Calibri"/>
            <family val="2"/>
            <scheme val="minor"/>
          </rPr>
          <t>Preencher apenas no caso de ser expectável que algum investimento fique concluído após 2030</t>
        </r>
      </text>
    </comment>
    <comment ref="G46" authorId="0" shapeId="0" xr:uid="{00000000-0006-0000-0E00-000005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6" authorId="0" shapeId="0" xr:uid="{00000000-0006-0000-0E00-000006000000}">
      <text>
        <r>
          <rPr>
            <sz val="11"/>
            <color theme="1"/>
            <rFont val="Calibri"/>
            <family val="2"/>
            <scheme val="minor"/>
          </rPr>
          <t>Preencher apenas no caso de ser expectável que algum investimento fique concluído após 2030</t>
        </r>
      </text>
    </comment>
    <comment ref="G50" authorId="0" shapeId="0" xr:uid="{00000000-0006-0000-0E00-000007000000}">
      <text>
        <r>
          <rPr>
            <sz val="11"/>
            <color theme="1"/>
            <rFont val="Calibri"/>
            <family val="2"/>
            <scheme val="minor"/>
          </rPr>
          <t>No caso da Recolha indiferenciada será expectável uma evolução negativa, para refletir o aumento da recolha seletiva</t>
        </r>
      </text>
    </comment>
    <comment ref="E89" authorId="0" shapeId="0" xr:uid="{00000000-0006-0000-0E00-000008000000}">
      <text>
        <r>
          <rPr>
            <sz val="11"/>
            <color theme="1"/>
            <rFont val="Calibri"/>
            <family val="2"/>
            <scheme val="minor"/>
          </rPr>
          <t>Incluir quantidades incrementais associadas à implementação da medida, conforme estimado pela EG</t>
        </r>
      </text>
    </comment>
    <comment ref="E94" authorId="0" shapeId="0" xr:uid="{00000000-0006-0000-0E00-000009000000}">
      <text>
        <r>
          <rPr>
            <sz val="11"/>
            <color theme="1"/>
            <rFont val="Calibri"/>
            <family val="2"/>
            <scheme val="minor"/>
          </rPr>
          <t>Incluir quantitativos incrementais de RS de biorresíduos disribuídos  de acordo com os compromissos assumidos pelos municípios</t>
        </r>
      </text>
    </comment>
    <comment ref="E131" authorId="0" shapeId="0" xr:uid="{00000000-0006-0000-0E00-00000A000000}">
      <text>
        <r>
          <rPr>
            <sz val="11"/>
            <color theme="1"/>
            <rFont val="Calibri"/>
            <family val="2"/>
            <scheme val="minor"/>
          </rPr>
          <t xml:space="preserve">Incluir quantitativos incrementais associados à implementação da medida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s>
  <commentList>
    <comment ref="D2" authorId="0" shapeId="0" xr:uid="{00000000-0006-0000-0F00-000001000000}">
      <text>
        <r>
          <rPr>
            <sz val="11"/>
            <color theme="1"/>
            <rFont val="Calibri"/>
            <family val="2"/>
            <scheme val="minor"/>
          </rPr>
          <t>Cada ficha de investimento deve corresponder a uma única medida do plano de ação</t>
        </r>
      </text>
    </comment>
    <comment ref="C17" authorId="1" shapeId="0" xr:uid="{00000000-0006-0000-0F00-000002000000}">
      <text>
        <r>
          <rPr>
            <sz val="11"/>
            <color theme="1"/>
            <rFont val="Calibri"/>
            <family val="2"/>
            <scheme val="minor"/>
          </rPr>
          <t>valor total sem financiamento</t>
        </r>
      </text>
    </comment>
    <comment ref="G17" authorId="1" shapeId="0" xr:uid="{00000000-0006-0000-0F00-000003000000}">
      <text>
        <r>
          <rPr>
            <sz val="11"/>
            <color theme="1"/>
            <rFont val="Calibri"/>
            <family val="2"/>
            <scheme val="minor"/>
          </rPr>
          <t xml:space="preserve">Preencher com valor líquido do investimento (Valor total - subsídio).
</t>
        </r>
      </text>
    </comment>
    <comment ref="O17" authorId="0" shapeId="0" xr:uid="{00000000-0006-0000-0F00-000004000000}">
      <text>
        <r>
          <rPr>
            <sz val="11"/>
            <color theme="1"/>
            <rFont val="Calibri"/>
            <family val="2"/>
            <scheme val="minor"/>
          </rPr>
          <t>Preencher apenas no caso de ser expectável que algum investimento fique concluído após 2030</t>
        </r>
      </text>
    </comment>
    <comment ref="G48" authorId="0" shapeId="0" xr:uid="{00000000-0006-0000-0F00-000005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8" authorId="0" shapeId="0" xr:uid="{00000000-0006-0000-0F00-000006000000}">
      <text>
        <r>
          <rPr>
            <sz val="11"/>
            <color theme="1"/>
            <rFont val="Calibri"/>
            <family val="2"/>
            <scheme val="minor"/>
          </rPr>
          <t>Preencher apenas no caso de ser expectável que algum investimento fique concluído após 2030</t>
        </r>
      </text>
    </comment>
    <comment ref="G52" authorId="0" shapeId="0" xr:uid="{00000000-0006-0000-0F00-000007000000}">
      <text>
        <r>
          <rPr>
            <sz val="11"/>
            <color theme="1"/>
            <rFont val="Calibri"/>
            <family val="2"/>
            <scheme val="minor"/>
          </rPr>
          <t>No caso da Recolha indiferenciada será expectável uma evolução negativa, para refletir o aumento da recolha seletiva</t>
        </r>
      </text>
    </comment>
    <comment ref="E91" authorId="0" shapeId="0" xr:uid="{00000000-0006-0000-0F00-000008000000}">
      <text>
        <r>
          <rPr>
            <sz val="11"/>
            <color theme="1"/>
            <rFont val="Calibri"/>
            <family val="2"/>
            <scheme val="minor"/>
          </rPr>
          <t>Incluir quantidades incrementais associadas à implementação da medida, conforme estimado pela EG</t>
        </r>
      </text>
    </comment>
    <comment ref="E96" authorId="0" shapeId="0" xr:uid="{00000000-0006-0000-0F00-000009000000}">
      <text>
        <r>
          <rPr>
            <sz val="11"/>
            <color theme="1"/>
            <rFont val="Calibri"/>
            <family val="2"/>
            <scheme val="minor"/>
          </rPr>
          <t>Incluir quantitativos incrementais de RS de biorresíduos disribuídos  de acordo com os compromissos assumidos pelos municípios</t>
        </r>
      </text>
    </comment>
    <comment ref="E133" authorId="0" shapeId="0" xr:uid="{00000000-0006-0000-0F00-00000A000000}">
      <text>
        <r>
          <rPr>
            <sz val="11"/>
            <color theme="1"/>
            <rFont val="Calibri"/>
            <family val="2"/>
            <scheme val="minor"/>
          </rPr>
          <t xml:space="preserve">Incluir quantitativos incrementais associados à implementação da medida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s>
  <commentList>
    <comment ref="D2" authorId="0" shapeId="0" xr:uid="{00000000-0006-0000-1000-000001000000}">
      <text>
        <r>
          <rPr>
            <sz val="11"/>
            <color theme="1"/>
            <rFont val="Calibri"/>
            <family val="2"/>
            <scheme val="minor"/>
          </rPr>
          <t>Cada ficha de investimento deve corresponder a uma única medida do plano de ação</t>
        </r>
      </text>
    </comment>
    <comment ref="C17" authorId="1" shapeId="0" xr:uid="{00000000-0006-0000-1000-000002000000}">
      <text>
        <r>
          <rPr>
            <sz val="11"/>
            <color theme="1"/>
            <rFont val="Calibri"/>
            <family val="2"/>
            <scheme val="minor"/>
          </rPr>
          <t>valor total sem financiamento</t>
        </r>
      </text>
    </comment>
    <comment ref="G17" authorId="1" shapeId="0" xr:uid="{00000000-0006-0000-1000-000003000000}">
      <text>
        <r>
          <rPr>
            <sz val="11"/>
            <color theme="1"/>
            <rFont val="Calibri"/>
            <family val="2"/>
            <scheme val="minor"/>
          </rPr>
          <t xml:space="preserve">Preencher com valor líquido do investimento (Valor total - subsídio).
</t>
        </r>
      </text>
    </comment>
    <comment ref="O17" authorId="0" shapeId="0" xr:uid="{00000000-0006-0000-1000-000004000000}">
      <text>
        <r>
          <rPr>
            <sz val="11"/>
            <color theme="1"/>
            <rFont val="Calibri"/>
            <family val="2"/>
            <scheme val="minor"/>
          </rPr>
          <t>Preencher apenas no caso de ser expectável que algum investimento fique concluído após 2030</t>
        </r>
      </text>
    </comment>
    <comment ref="G47" authorId="0" shapeId="0" xr:uid="{00000000-0006-0000-1000-000005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7" authorId="0" shapeId="0" xr:uid="{00000000-0006-0000-1000-000006000000}">
      <text>
        <r>
          <rPr>
            <sz val="11"/>
            <color theme="1"/>
            <rFont val="Calibri"/>
            <family val="2"/>
            <scheme val="minor"/>
          </rPr>
          <t>Preencher apenas no caso de ser expectável que algum investimento fique concluído após 2030</t>
        </r>
      </text>
    </comment>
    <comment ref="G51" authorId="0" shapeId="0" xr:uid="{00000000-0006-0000-1000-000007000000}">
      <text>
        <r>
          <rPr>
            <sz val="11"/>
            <color theme="1"/>
            <rFont val="Calibri"/>
            <family val="2"/>
            <scheme val="minor"/>
          </rPr>
          <t>No caso da Recolha indiferenciada será expectável uma evolução negativa, para refletir o aumento da recolha seletiva</t>
        </r>
      </text>
    </comment>
    <comment ref="E90" authorId="0" shapeId="0" xr:uid="{00000000-0006-0000-1000-000008000000}">
      <text>
        <r>
          <rPr>
            <sz val="11"/>
            <color theme="1"/>
            <rFont val="Calibri"/>
            <family val="2"/>
            <scheme val="minor"/>
          </rPr>
          <t>Incluir quantidades incrementais associadas à implementação da medida, conforme estimado pela EG</t>
        </r>
      </text>
    </comment>
    <comment ref="E95" authorId="0" shapeId="0" xr:uid="{00000000-0006-0000-1000-000009000000}">
      <text>
        <r>
          <rPr>
            <sz val="11"/>
            <color theme="1"/>
            <rFont val="Calibri"/>
            <family val="2"/>
            <scheme val="minor"/>
          </rPr>
          <t>Incluir quantitativos incrementais de RS de biorresíduos disribuídos  de acordo com os compromissos assumidos pelos municípios</t>
        </r>
      </text>
    </comment>
    <comment ref="E132" authorId="0" shapeId="0" xr:uid="{00000000-0006-0000-1000-00000A000000}">
      <text>
        <r>
          <rPr>
            <sz val="11"/>
            <color theme="1"/>
            <rFont val="Calibri"/>
            <family val="2"/>
            <scheme val="minor"/>
          </rPr>
          <t xml:space="preserve">Incluir quantitativos incrementais associados à implementação da medida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s>
  <commentList>
    <comment ref="D2" authorId="0" shapeId="0" xr:uid="{00000000-0006-0000-1100-000001000000}">
      <text>
        <r>
          <rPr>
            <sz val="11"/>
            <color theme="1"/>
            <rFont val="Calibri"/>
            <family val="2"/>
            <scheme val="minor"/>
          </rPr>
          <t>Cada ficha de investimento deve corresponder a uma única medida do plano de ação</t>
        </r>
      </text>
    </comment>
    <comment ref="C17" authorId="1" shapeId="0" xr:uid="{00000000-0006-0000-1100-000002000000}">
      <text>
        <r>
          <rPr>
            <sz val="11"/>
            <color theme="1"/>
            <rFont val="Calibri"/>
            <family val="2"/>
            <scheme val="minor"/>
          </rPr>
          <t>valor total sem financiamento</t>
        </r>
      </text>
    </comment>
    <comment ref="G17" authorId="1" shapeId="0" xr:uid="{00000000-0006-0000-1100-000003000000}">
      <text>
        <r>
          <rPr>
            <sz val="11"/>
            <color theme="1"/>
            <rFont val="Calibri"/>
            <family val="2"/>
            <scheme val="minor"/>
          </rPr>
          <t xml:space="preserve">Preencher com valor líquido do investimento (Valor total - subsídio).
</t>
        </r>
      </text>
    </comment>
    <comment ref="O17" authorId="0" shapeId="0" xr:uid="{00000000-0006-0000-1100-000004000000}">
      <text>
        <r>
          <rPr>
            <sz val="11"/>
            <color theme="1"/>
            <rFont val="Calibri"/>
            <family val="2"/>
            <scheme val="minor"/>
          </rPr>
          <t>Preencher apenas no caso de ser expectável que algum investimento fique concluído após 2030</t>
        </r>
      </text>
    </comment>
    <comment ref="G48" authorId="0" shapeId="0" xr:uid="{00000000-0006-0000-1100-000005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8" authorId="0" shapeId="0" xr:uid="{00000000-0006-0000-1100-000006000000}">
      <text>
        <r>
          <rPr>
            <sz val="11"/>
            <color theme="1"/>
            <rFont val="Calibri"/>
            <family val="2"/>
            <scheme val="minor"/>
          </rPr>
          <t>Preencher apenas no caso de ser expectável que algum investimento fique concluído após 2030</t>
        </r>
      </text>
    </comment>
    <comment ref="G52" authorId="0" shapeId="0" xr:uid="{00000000-0006-0000-1100-000007000000}">
      <text>
        <r>
          <rPr>
            <sz val="11"/>
            <color theme="1"/>
            <rFont val="Calibri"/>
            <family val="2"/>
            <scheme val="minor"/>
          </rPr>
          <t>No caso da Recolha indiferenciada será expectável uma evolução negativa, para refletir o aumento da recolha seletiva</t>
        </r>
      </text>
    </comment>
    <comment ref="E91" authorId="0" shapeId="0" xr:uid="{00000000-0006-0000-1100-000008000000}">
      <text>
        <r>
          <rPr>
            <sz val="11"/>
            <color theme="1"/>
            <rFont val="Calibri"/>
            <family val="2"/>
            <scheme val="minor"/>
          </rPr>
          <t>Incluir quantidades incrementais associadas à implementação da medida, conforme estimado pela EG</t>
        </r>
      </text>
    </comment>
    <comment ref="E96" authorId="0" shapeId="0" xr:uid="{00000000-0006-0000-1100-000009000000}">
      <text>
        <r>
          <rPr>
            <sz val="11"/>
            <color theme="1"/>
            <rFont val="Calibri"/>
            <family val="2"/>
            <scheme val="minor"/>
          </rPr>
          <t>Incluir quantitativos incrementais de RS de biorresíduos disribuídos  de acordo com os compromissos assumidos pelos municípios</t>
        </r>
      </text>
    </comment>
    <comment ref="E133" authorId="0" shapeId="0" xr:uid="{00000000-0006-0000-1100-00000A000000}">
      <text>
        <r>
          <rPr>
            <sz val="11"/>
            <color theme="1"/>
            <rFont val="Calibri"/>
            <family val="2"/>
            <scheme val="minor"/>
          </rPr>
          <t xml:space="preserve">Incluir quantitativos incrementais associados à implementação da medida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Cláudia Videira</author>
    <author>Ana Rita Ramos</author>
  </authors>
  <commentList>
    <comment ref="D2" authorId="0" shapeId="0" xr:uid="{00000000-0006-0000-1200-000001000000}">
      <text>
        <r>
          <rPr>
            <sz val="11"/>
            <color theme="1"/>
            <rFont val="Calibri"/>
            <family val="2"/>
            <scheme val="minor"/>
          </rPr>
          <t>Cada ficha de investimento deve corresponder a uma única medida do plano de ação</t>
        </r>
      </text>
    </comment>
    <comment ref="C17" authorId="1" shapeId="0" xr:uid="{00000000-0006-0000-1200-000002000000}">
      <text>
        <r>
          <rPr>
            <sz val="11"/>
            <color theme="1"/>
            <rFont val="Calibri"/>
            <family val="2"/>
            <scheme val="minor"/>
          </rPr>
          <t>valor total sem financiamento</t>
        </r>
      </text>
    </comment>
    <comment ref="G17" authorId="1" shapeId="0" xr:uid="{00000000-0006-0000-1200-000003000000}">
      <text>
        <r>
          <rPr>
            <sz val="11"/>
            <color theme="1"/>
            <rFont val="Calibri"/>
            <family val="2"/>
            <scheme val="minor"/>
          </rPr>
          <t xml:space="preserve">Preencher com valor líquido do investimento (Valor total - subsídio).
</t>
        </r>
      </text>
    </comment>
    <comment ref="O17" authorId="0" shapeId="0" xr:uid="{00000000-0006-0000-1200-000004000000}">
      <text>
        <r>
          <rPr>
            <sz val="11"/>
            <color theme="1"/>
            <rFont val="Calibri"/>
            <family val="2"/>
            <scheme val="minor"/>
          </rPr>
          <t>Preencher apenas no caso de ser expectável que algum investimento fique concluído após 2030</t>
        </r>
      </text>
    </comment>
    <comment ref="G48" authorId="0" shapeId="0" xr:uid="{00000000-0006-0000-1200-000005000000}">
      <text>
        <r>
          <rPr>
            <sz val="11"/>
            <color theme="1"/>
            <rFont val="Calibri"/>
            <family val="2"/>
            <scheme val="minor"/>
          </rPr>
          <t>Apenas devem ser incluídos os quantitativos incrementais a recolher, tratar e/ou retomar com a implementação desta medida (incluir impacto de redução, se aplicável)</t>
        </r>
      </text>
    </comment>
    <comment ref="O48" authorId="0" shapeId="0" xr:uid="{00000000-0006-0000-1200-000006000000}">
      <text>
        <r>
          <rPr>
            <sz val="11"/>
            <color theme="1"/>
            <rFont val="Calibri"/>
            <family val="2"/>
            <scheme val="minor"/>
          </rPr>
          <t>Preencher apenas no caso de ser expectável que algum investimento fique concluído após 2030</t>
        </r>
      </text>
    </comment>
    <comment ref="G52" authorId="0" shapeId="0" xr:uid="{00000000-0006-0000-1200-000007000000}">
      <text>
        <r>
          <rPr>
            <sz val="11"/>
            <color theme="1"/>
            <rFont val="Calibri"/>
            <family val="2"/>
            <scheme val="minor"/>
          </rPr>
          <t>No caso da Recolha indiferenciada será expectável uma evolução negativa, para refletir o aumento da recolha seletiva</t>
        </r>
      </text>
    </comment>
    <comment ref="E91" authorId="0" shapeId="0" xr:uid="{00000000-0006-0000-1200-000008000000}">
      <text>
        <r>
          <rPr>
            <sz val="11"/>
            <color theme="1"/>
            <rFont val="Calibri"/>
            <family val="2"/>
            <scheme val="minor"/>
          </rPr>
          <t>Incluir quantidades incrementais associadas à implementação da medida, conforme estimado pela EG</t>
        </r>
      </text>
    </comment>
    <comment ref="E96" authorId="0" shapeId="0" xr:uid="{00000000-0006-0000-1200-000009000000}">
      <text>
        <r>
          <rPr>
            <sz val="11"/>
            <color theme="1"/>
            <rFont val="Calibri"/>
            <family val="2"/>
            <scheme val="minor"/>
          </rPr>
          <t>Incluir quantitativos incrementais de RS de biorresíduos disribuídos  de acordo com os compromissos assumidos pelos municípios</t>
        </r>
      </text>
    </comment>
    <comment ref="E133" authorId="0" shapeId="0" xr:uid="{00000000-0006-0000-1200-00000A000000}">
      <text>
        <r>
          <rPr>
            <sz val="11"/>
            <color theme="1"/>
            <rFont val="Calibri"/>
            <family val="2"/>
            <scheme val="minor"/>
          </rPr>
          <t xml:space="preserve">Incluir quantitativos incrementais associados à implementação da medida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Cláudia Videira</author>
  </authors>
  <commentList>
    <comment ref="B2" authorId="0" shapeId="0" xr:uid="{00000000-0006-0000-1300-000001000000}">
      <text>
        <r>
          <rPr>
            <sz val="11"/>
            <color theme="1"/>
            <rFont val="Calibri"/>
            <family val="2"/>
            <scheme val="minor"/>
          </rPr>
          <t>-As EG em alta devem apresentar um fluxograma de balanço de entradas e saídas das diferentes infraestruturas de tratamento, previstas para o ano 2030. No esquema devem ser incluídas as saídas de composto e o envio para/ou produção de CDR;
- As EG em baixa devem apresentar o fluxograma de recolha indiferenciada e seletiva para os diferentes fluxos e entradas nas diferentes instalações da EG em alta. Devem incluir também a previsão de tratamento de biorresíduos na origem.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<sst xmlns="http://schemas.openxmlformats.org/spreadsheetml/2006/main" count="1587" uniqueCount="552">
  <si>
    <t>INICIAR</t>
  </si>
  <si>
    <t>Entidade gestora</t>
  </si>
  <si>
    <t>Instruções de preenchimento</t>
  </si>
  <si>
    <t>Notas Gerais</t>
  </si>
  <si>
    <r>
      <t xml:space="preserve">2. Apenas devem ser preenchidas as células a </t>
    </r>
    <r>
      <rPr>
        <sz val="9"/>
        <rFont val="Calibri"/>
        <family val="2"/>
      </rPr>
      <t>cinza</t>
    </r>
    <r>
      <rPr>
        <sz val="9"/>
        <rFont val="Calibri"/>
        <family val="2"/>
        <scheme val="minor"/>
      </rPr>
      <t>.</t>
    </r>
  </si>
  <si>
    <t>Código de cores para preenchimento</t>
  </si>
  <si>
    <t>Sheet</t>
  </si>
  <si>
    <t>Objetivo</t>
  </si>
  <si>
    <t>Preenchimento</t>
  </si>
  <si>
    <t xml:space="preserve">Capa </t>
  </si>
  <si>
    <t>Identificação do ficheiro</t>
  </si>
  <si>
    <t>1_Caracterização</t>
  </si>
  <si>
    <t>2_Infraestruturas_Alta</t>
  </si>
  <si>
    <t>3_Atividade_METAS_Alta</t>
  </si>
  <si>
    <t>Aferir o cumprimento de metas ao longo da vigência do PAPERSU</t>
  </si>
  <si>
    <t>4_Invest-Medidas-Alta (Resumo)</t>
  </si>
  <si>
    <t>Resumo das medidas e respetivos investimentos a realizar no âmbito do PAPERSU</t>
  </si>
  <si>
    <t>4.1 a 4.15</t>
  </si>
  <si>
    <t>Apresentação das medidas a implementar no âmbito do PAPERSU</t>
  </si>
  <si>
    <t>5_Infraestruturas_Baixa</t>
  </si>
  <si>
    <t>6_Atividade_METAS_Baixa</t>
  </si>
  <si>
    <t>7_Invest-Medidas-Baixa (Resumo)</t>
  </si>
  <si>
    <t>7.1 a 7.15</t>
  </si>
  <si>
    <t>Apresentação do fluxograma de entradas e saídas de RU do sistema</t>
  </si>
  <si>
    <t>TITULARIDADE</t>
  </si>
  <si>
    <t>MODELO DE GESTÃO</t>
  </si>
  <si>
    <t>ATIVIDADES DESENVOLVIDAS</t>
  </si>
  <si>
    <t>HABILITAÇÃO LEGAL PARA DESENVOLVER ATIVIDADE</t>
  </si>
  <si>
    <t>OPERADOR CONTRATADO
(se aplicável)</t>
  </si>
  <si>
    <t>INDICAÇÃO E DESCRIÇÃO DE EXCEÇÕES ÀS ATIVIDADES INDICADAS
(municípios incluídos/excluídos, protocolos c/ outras entidades)</t>
  </si>
  <si>
    <t>Recolha indiferenciada</t>
  </si>
  <si>
    <t>Recolha seletiva multimaterial</t>
  </si>
  <si>
    <t>Recolha seletiva de biorresíduos</t>
  </si>
  <si>
    <t>Recolha seletiva de resíduos urbanos perigosos</t>
  </si>
  <si>
    <t>Recolha seletiva de têxteis</t>
  </si>
  <si>
    <t>Recolha seletiva de volumosos</t>
  </si>
  <si>
    <t>Recolha seletiva de óleos alimentares usados</t>
  </si>
  <si>
    <t>Recolha seletiva de REEE</t>
  </si>
  <si>
    <t>Recolha seletiva de RPA</t>
  </si>
  <si>
    <t>Tratamento da recolha indiferenciada</t>
  </si>
  <si>
    <t>Tratamento da recolha seletiva</t>
  </si>
  <si>
    <t>Tratamento de biorresíduos na origem</t>
  </si>
  <si>
    <r>
      <t xml:space="preserve">Outras </t>
    </r>
    <r>
      <rPr>
        <b/>
        <sz val="11"/>
        <color rgb="FF7030A0"/>
        <rFont val="Calibri"/>
        <family val="2"/>
        <scheme val="minor"/>
      </rPr>
      <t>(indicar abaixo)</t>
    </r>
    <r>
      <rPr>
        <sz val="11"/>
        <rFont val="Calibri"/>
        <family val="2"/>
        <scheme val="minor"/>
      </rPr>
      <t>:</t>
    </r>
  </si>
  <si>
    <t>MUNICÍPIOS NA ÁREA DE INTERVENÇÃO</t>
  </si>
  <si>
    <r>
      <t xml:space="preserve">POPULAÇÃO
</t>
    </r>
    <r>
      <rPr>
        <sz val="8"/>
        <color theme="0"/>
        <rFont val="Calibri"/>
        <family val="2"/>
      </rPr>
      <t>(População residente (N.º) por Local de residência (NUTS - 2013), Sexo e Grupo etário; Anual)</t>
    </r>
  </si>
  <si>
    <t>CLASSIFICAÇÃO DA ÁREA</t>
  </si>
  <si>
    <t>ABRANTES</t>
  </si>
  <si>
    <t>Área mediamente urbana</t>
  </si>
  <si>
    <t>ÁGUEDA</t>
  </si>
  <si>
    <t>Área predominantemente rural</t>
  </si>
  <si>
    <t>AGUIAR DA BEIRA</t>
  </si>
  <si>
    <t>ALANDROAL</t>
  </si>
  <si>
    <t>ALBERGARIA-A-VELHA</t>
  </si>
  <si>
    <t>ALBUFEIRA</t>
  </si>
  <si>
    <t>ALCÁCER DO SAL</t>
  </si>
  <si>
    <t>ALCANENA</t>
  </si>
  <si>
    <t>ALCOBAÇA</t>
  </si>
  <si>
    <t>ALCOCHETE</t>
  </si>
  <si>
    <t>ALCOUTIM</t>
  </si>
  <si>
    <t>ALENQUER</t>
  </si>
  <si>
    <t>ALFÂNDEGA DA FÉ</t>
  </si>
  <si>
    <t>ALIJÓ</t>
  </si>
  <si>
    <t>ALJEZUR</t>
  </si>
  <si>
    <t>ALJUSTREL</t>
  </si>
  <si>
    <t>ALMADA</t>
  </si>
  <si>
    <t>Área predominantemente urbana</t>
  </si>
  <si>
    <t>ALMEIDA</t>
  </si>
  <si>
    <t>ALMEIRIM</t>
  </si>
  <si>
    <t>ALMODÔVAR</t>
  </si>
  <si>
    <t>ALPIARÇA</t>
  </si>
  <si>
    <t>ALTER DO CHÃO</t>
  </si>
  <si>
    <t>ALVAIÁZERE</t>
  </si>
  <si>
    <t>ALVITO</t>
  </si>
  <si>
    <t>AMADORA</t>
  </si>
  <si>
    <t>AMARANTE</t>
  </si>
  <si>
    <t>AMARES</t>
  </si>
  <si>
    <t>ANADIA</t>
  </si>
  <si>
    <t>ANSIÃO</t>
  </si>
  <si>
    <t>ARCOS DE VALDEVEZ</t>
  </si>
  <si>
    <t>ARGANIL</t>
  </si>
  <si>
    <t>ARMAMAR</t>
  </si>
  <si>
    <t>AROUCA</t>
  </si>
  <si>
    <t>ARRAIOLOS</t>
  </si>
  <si>
    <t>ARRONCHES</t>
  </si>
  <si>
    <t>ARRUDA DOS VINHOS</t>
  </si>
  <si>
    <t>AVEIRO</t>
  </si>
  <si>
    <t>AVIS</t>
  </si>
  <si>
    <t>AZAMBUJA</t>
  </si>
  <si>
    <t>BAIÃO</t>
  </si>
  <si>
    <t>BARCELOS</t>
  </si>
  <si>
    <t>BARRANCOS</t>
  </si>
  <si>
    <t>BARREIRO</t>
  </si>
  <si>
    <t>BATALHA</t>
  </si>
  <si>
    <t>BEJA</t>
  </si>
  <si>
    <t>BELMONTE</t>
  </si>
  <si>
    <t>BENAVENTE</t>
  </si>
  <si>
    <t>BOMBARRAL</t>
  </si>
  <si>
    <t>BORBA</t>
  </si>
  <si>
    <t>BOTICAS</t>
  </si>
  <si>
    <t>BRAGA</t>
  </si>
  <si>
    <t>BRAGANÇA</t>
  </si>
  <si>
    <t>CABECEIRAS DE BASTO</t>
  </si>
  <si>
    <t>CADAVAL</t>
  </si>
  <si>
    <t>CALDAS DA RAINHA</t>
  </si>
  <si>
    <t>CAMINHA</t>
  </si>
  <si>
    <t>CAMPO MAIOR</t>
  </si>
  <si>
    <t>CANTANHEDE</t>
  </si>
  <si>
    <t>CARRAZEDA DE ANSIÃES</t>
  </si>
  <si>
    <t>CARREGAL DO SAL</t>
  </si>
  <si>
    <t>CARTAXO</t>
  </si>
  <si>
    <t>CASCAIS</t>
  </si>
  <si>
    <t>CASTANHEIRA DE PÊRA</t>
  </si>
  <si>
    <t>CASTELO BRANCO</t>
  </si>
  <si>
    <t>CASTELO DE PAIVA</t>
  </si>
  <si>
    <t>CASTELO DE VIDE</t>
  </si>
  <si>
    <t>CASTRO DAIRE</t>
  </si>
  <si>
    <t>CASTRO MARIM</t>
  </si>
  <si>
    <t>CASTRO VERDE</t>
  </si>
  <si>
    <t>CELORICO DA BEIRA</t>
  </si>
  <si>
    <t>CELORICO DE BASTO</t>
  </si>
  <si>
    <t>CHAMUSCA</t>
  </si>
  <si>
    <t>CHAVES</t>
  </si>
  <si>
    <t>CINFÃES</t>
  </si>
  <si>
    <t>COIMBRA</t>
  </si>
  <si>
    <t>CONDEIXA-A-NOVA</t>
  </si>
  <si>
    <t>CONSTÂNCIA</t>
  </si>
  <si>
    <t>CORUCHE</t>
  </si>
  <si>
    <t>COVILHÃ</t>
  </si>
  <si>
    <t>CRATO</t>
  </si>
  <si>
    <t>CUBA</t>
  </si>
  <si>
    <t>ELVAS</t>
  </si>
  <si>
    <t>ENTRONCAMENTO</t>
  </si>
  <si>
    <t>ESPINHO</t>
  </si>
  <si>
    <t>ESPOSENDE</t>
  </si>
  <si>
    <t>ESTARREJA</t>
  </si>
  <si>
    <t>ESTREMOZ</t>
  </si>
  <si>
    <t>ÉVORA</t>
  </si>
  <si>
    <t>FAFE</t>
  </si>
  <si>
    <t>FARO</t>
  </si>
  <si>
    <t>FELGUEIRAS</t>
  </si>
  <si>
    <t>FERREIRA DO ALENTEJO</t>
  </si>
  <si>
    <t>FERREIRA DO ZÊZERE</t>
  </si>
  <si>
    <t>FIGUEIRA DA FOZ</t>
  </si>
  <si>
    <t>FIGUEIRA DE CASTELO RODRIGO</t>
  </si>
  <si>
    <t>FIGUEIRÓ DOS VINHOS</t>
  </si>
  <si>
    <t>FORNOS DE ALGODRES</t>
  </si>
  <si>
    <t>FREIXO DE ESPADA À CINTA</t>
  </si>
  <si>
    <t>FRONTEIRA</t>
  </si>
  <si>
    <t>FUNDÃO</t>
  </si>
  <si>
    <t>GAVIÃO</t>
  </si>
  <si>
    <t>GÓIS</t>
  </si>
  <si>
    <t>GOLEGÃ</t>
  </si>
  <si>
    <t>GONDOMAR</t>
  </si>
  <si>
    <t>GOUVEIA</t>
  </si>
  <si>
    <t>GRÂNDOLA</t>
  </si>
  <si>
    <t>GUARDA</t>
  </si>
  <si>
    <t>GUIMARÃES</t>
  </si>
  <si>
    <t>IDANHA-A-NOVA</t>
  </si>
  <si>
    <t>ÍLHAVO</t>
  </si>
  <si>
    <t>LAGOA</t>
  </si>
  <si>
    <t>LAGOS</t>
  </si>
  <si>
    <t>LAMEGO</t>
  </si>
  <si>
    <t>LEIRIA</t>
  </si>
  <si>
    <t>LISBOA</t>
  </si>
  <si>
    <t>LOULÉ</t>
  </si>
  <si>
    <t>LOURES</t>
  </si>
  <si>
    <t>LOURINHÃ</t>
  </si>
  <si>
    <t>LOUSÃ</t>
  </si>
  <si>
    <t>LOUSADA</t>
  </si>
  <si>
    <t>MAÇÃO</t>
  </si>
  <si>
    <t>MACEDO DE CAVALEIROS</t>
  </si>
  <si>
    <t>MAFRA</t>
  </si>
  <si>
    <t>MAIA</t>
  </si>
  <si>
    <t>MANGUALDE</t>
  </si>
  <si>
    <t>MANTEIGAS</t>
  </si>
  <si>
    <t>MARCO DE CANAVESES</t>
  </si>
  <si>
    <t>MARINHA GRANDE</t>
  </si>
  <si>
    <t>MARVÃO</t>
  </si>
  <si>
    <t>MATOSINHOS</t>
  </si>
  <si>
    <t>MEALHADA</t>
  </si>
  <si>
    <t>MÊDA</t>
  </si>
  <si>
    <t>MELGAÇO</t>
  </si>
  <si>
    <t>MÉRTOLA</t>
  </si>
  <si>
    <t>MESÃO FRIO</t>
  </si>
  <si>
    <t>MIRA</t>
  </si>
  <si>
    <t>MIRANDA DO CORVO</t>
  </si>
  <si>
    <t>MIRANDA DO DOURO</t>
  </si>
  <si>
    <t>MIRANDELA</t>
  </si>
  <si>
    <t>MOGADOURO</t>
  </si>
  <si>
    <t>MOIMENTA DA BEIRA</t>
  </si>
  <si>
    <t>MOITA</t>
  </si>
  <si>
    <t>MONÇÃO</t>
  </si>
  <si>
    <t>MONCHIQUE</t>
  </si>
  <si>
    <t>MONDIM DE BASTO</t>
  </si>
  <si>
    <t>MONFORTE</t>
  </si>
  <si>
    <t>MONTALEGRE</t>
  </si>
  <si>
    <t>MONTEMOR-O-NOVO</t>
  </si>
  <si>
    <t>MONTEMOR-O-VELHO</t>
  </si>
  <si>
    <t>MONTIJO</t>
  </si>
  <si>
    <t>MORA</t>
  </si>
  <si>
    <t>MORTÁGUA</t>
  </si>
  <si>
    <t>MOURA</t>
  </si>
  <si>
    <t>MOURÃO</t>
  </si>
  <si>
    <t>MURÇA</t>
  </si>
  <si>
    <t>MURTOSA</t>
  </si>
  <si>
    <t>NAZARÉ</t>
  </si>
  <si>
    <t>NELAS</t>
  </si>
  <si>
    <t>NISA</t>
  </si>
  <si>
    <t>ÓBIDOS</t>
  </si>
  <si>
    <t>ODEMIRA</t>
  </si>
  <si>
    <t>ODIVELAS</t>
  </si>
  <si>
    <t>OEIRAS</t>
  </si>
  <si>
    <t>OLEIROS</t>
  </si>
  <si>
    <t>OLHÃO</t>
  </si>
  <si>
    <t>OLIVEIRA DE AZEMÉIS</t>
  </si>
  <si>
    <t>OLIVEIRA DE FRADES</t>
  </si>
  <si>
    <t>OLIVEIRA DO BAIRRO</t>
  </si>
  <si>
    <t>OLIVEIRA DO HOSPITAL</t>
  </si>
  <si>
    <t>OURÉM</t>
  </si>
  <si>
    <t>OURIQUE</t>
  </si>
  <si>
    <t>OVAR</t>
  </si>
  <si>
    <t>PAÇOS DE FERREIRA</t>
  </si>
  <si>
    <t>PALMELA</t>
  </si>
  <si>
    <t>PAMPILHOSA DA SERRA</t>
  </si>
  <si>
    <t>PAREDES</t>
  </si>
  <si>
    <t>PAREDES DE COURA</t>
  </si>
  <si>
    <t>PEDRÓGÃO GRANDE</t>
  </si>
  <si>
    <t>PENACOVA</t>
  </si>
  <si>
    <t>PENAFIEL</t>
  </si>
  <si>
    <t>PENALVA DO CASTELO</t>
  </si>
  <si>
    <t>PENAMACOR</t>
  </si>
  <si>
    <t>PENEDONO</t>
  </si>
  <si>
    <t>PENELA</t>
  </si>
  <si>
    <t>PENICHE</t>
  </si>
  <si>
    <t>PESO DA RÉGUA</t>
  </si>
  <si>
    <t>PINHEL</t>
  </si>
  <si>
    <t>POMBAL</t>
  </si>
  <si>
    <t>PONTE DA BARCA</t>
  </si>
  <si>
    <t>PONTE DE LIMA</t>
  </si>
  <si>
    <t>PONTE DE SOR</t>
  </si>
  <si>
    <t>PORTALEGRE</t>
  </si>
  <si>
    <t>PORTEL</t>
  </si>
  <si>
    <t>PORTIMÃO</t>
  </si>
  <si>
    <t>PORTO</t>
  </si>
  <si>
    <t>PORTO DE MÓS</t>
  </si>
  <si>
    <t>PÓVOA DE LANHOSO</t>
  </si>
  <si>
    <t>PÓVOA DE VARZIM</t>
  </si>
  <si>
    <t>PROENÇA-A-NOVA</t>
  </si>
  <si>
    <t>REDONDO</t>
  </si>
  <si>
    <t>REGUENGOS DE MONSARAZ</t>
  </si>
  <si>
    <t>RESENDE</t>
  </si>
  <si>
    <t>RIBEIRA DE PENA</t>
  </si>
  <si>
    <t>RIO MAIOR</t>
  </si>
  <si>
    <t>SABROSA</t>
  </si>
  <si>
    <t>SABUGAL</t>
  </si>
  <si>
    <t>SALVATERRA DE MAGOS</t>
  </si>
  <si>
    <t>SANTA COMBA DÃO</t>
  </si>
  <si>
    <t>SANTA MARIA DA FEIRA</t>
  </si>
  <si>
    <t>SANTA MARTA DE PENAGUIÃO</t>
  </si>
  <si>
    <t>SANTARÉM</t>
  </si>
  <si>
    <t>SANTIAGO DO CACÉM</t>
  </si>
  <si>
    <t>SANTO TIRSO</t>
  </si>
  <si>
    <t>SÃO BRÁS DE ALPORTEL</t>
  </si>
  <si>
    <t>SÃO JOÃO DA MADEIRA</t>
  </si>
  <si>
    <t>SÃO JOÃO DA PESQUEIRA</t>
  </si>
  <si>
    <t>SÃO PEDRO DO SUL</t>
  </si>
  <si>
    <t>SARDOAL</t>
  </si>
  <si>
    <t>SÁTÃO</t>
  </si>
  <si>
    <t>SEIA</t>
  </si>
  <si>
    <t>SEIXAL</t>
  </si>
  <si>
    <t>SERNANCELHE</t>
  </si>
  <si>
    <t>SERPA</t>
  </si>
  <si>
    <t>SERTÃ</t>
  </si>
  <si>
    <t>SESIMBRA</t>
  </si>
  <si>
    <t>SETÚBAL</t>
  </si>
  <si>
    <t>SEVER DO VOUGA</t>
  </si>
  <si>
    <t>SILVES</t>
  </si>
  <si>
    <t>SINES</t>
  </si>
  <si>
    <t>SINTRA</t>
  </si>
  <si>
    <t>SOBRAL DE MONTE AGRAÇO</t>
  </si>
  <si>
    <t>SOURE</t>
  </si>
  <si>
    <t>SOUSEL</t>
  </si>
  <si>
    <t>TÁBUA</t>
  </si>
  <si>
    <t>TABUAÇO</t>
  </si>
  <si>
    <t>TAROUCA</t>
  </si>
  <si>
    <t>TAVIRA</t>
  </si>
  <si>
    <t>TERRAS DE BOURO</t>
  </si>
  <si>
    <t>TOMAR</t>
  </si>
  <si>
    <t>TONDELA</t>
  </si>
  <si>
    <t>TORRE DE MONCORVO</t>
  </si>
  <si>
    <t>TORRES NOVAS</t>
  </si>
  <si>
    <t>TORRES VEDRAS</t>
  </si>
  <si>
    <t>TRANCOSO</t>
  </si>
  <si>
    <t>TROFA</t>
  </si>
  <si>
    <t>VAGOS</t>
  </si>
  <si>
    <t>VALE DE CAMBRA</t>
  </si>
  <si>
    <t>VALENÇA</t>
  </si>
  <si>
    <t>VALONGO</t>
  </si>
  <si>
    <t>VALPAÇOS</t>
  </si>
  <si>
    <t>VENDAS NOVAS</t>
  </si>
  <si>
    <t>VIANA DO ALENTEJO</t>
  </si>
  <si>
    <t>VIANA DO CASTELO</t>
  </si>
  <si>
    <t>VIDIGUEIRA</t>
  </si>
  <si>
    <t>VIEIRA DO MINHO</t>
  </si>
  <si>
    <t>VILA DE REI</t>
  </si>
  <si>
    <t>VILA DO BISPO</t>
  </si>
  <si>
    <t>VILA DO CONDE</t>
  </si>
  <si>
    <t>VILA FLOR</t>
  </si>
  <si>
    <t>VILA FRANCA DE XIRA</t>
  </si>
  <si>
    <t>VILA NOVA DA BARQUINHA</t>
  </si>
  <si>
    <t>VILA NOVA DE CERVEIRA</t>
  </si>
  <si>
    <t>VILA NOVA DE FAMALICÃO</t>
  </si>
  <si>
    <t>VILA NOVA DE FOZ CÔA</t>
  </si>
  <si>
    <t>VILA NOVA DE GAIA</t>
  </si>
  <si>
    <t>VILA NOVA DE PAIVA</t>
  </si>
  <si>
    <t>VILA NOVA DE POIARES</t>
  </si>
  <si>
    <t>VILA POUCA DE AGUIAR</t>
  </si>
  <si>
    <t>VILA REAL</t>
  </si>
  <si>
    <t>VILA REAL DE SANTO ANTÓNIO</t>
  </si>
  <si>
    <t>VILA VELHA DE RÓDÃO</t>
  </si>
  <si>
    <t>VILA VERDE</t>
  </si>
  <si>
    <t>VILA VIÇOSA</t>
  </si>
  <si>
    <t>VIMIOSO</t>
  </si>
  <si>
    <t>VINHAIS</t>
  </si>
  <si>
    <t>VISEU</t>
  </si>
  <si>
    <t>VIZELA</t>
  </si>
  <si>
    <t>VOUZELA</t>
  </si>
  <si>
    <t>.</t>
  </si>
  <si>
    <t>RECOLHA</t>
  </si>
  <si>
    <t>INSTALAÇÕES / EQUIPAMENTOS DE RECOLHA (N.º)</t>
  </si>
  <si>
    <t>Estações de transferência</t>
  </si>
  <si>
    <t>Ecocentros móveis</t>
  </si>
  <si>
    <t>Ecocentros / Centros de recolha</t>
  </si>
  <si>
    <t>Recolha de proximidade</t>
  </si>
  <si>
    <t>Contentores para recolha seletiva multimaterial</t>
  </si>
  <si>
    <t>Recolha porta-a-porta</t>
  </si>
  <si>
    <t>Alojamentos servidos com recolha seletiva multimaterial (sem vidro)</t>
  </si>
  <si>
    <t>Outras tipologias de recolha</t>
  </si>
  <si>
    <t>Contentores de recolha de resíduos volumosos para valorização</t>
  </si>
  <si>
    <t>Contentores de recolha seletiva resíduos texteis</t>
  </si>
  <si>
    <t>Contentores de recolha seletiva resíduos urbanos perigosos</t>
  </si>
  <si>
    <t>Contentores de recolha seletiva OAU</t>
  </si>
  <si>
    <t>Contentores de recolha seletiva REEE</t>
  </si>
  <si>
    <t>Contentores de recolha seletiva RPA</t>
  </si>
  <si>
    <r>
      <t xml:space="preserve">Outras </t>
    </r>
    <r>
      <rPr>
        <b/>
        <sz val="11"/>
        <color rgb="FF7030A0"/>
        <rFont val="Calibri"/>
        <family val="2"/>
      </rPr>
      <t>(indicar abaixo)</t>
    </r>
    <r>
      <rPr>
        <sz val="11"/>
        <rFont val="Calibri"/>
        <family val="2"/>
        <scheme val="minor"/>
      </rPr>
      <t>:</t>
    </r>
  </si>
  <si>
    <t>TRATAMENTO</t>
  </si>
  <si>
    <t>Tratamento mecânico</t>
  </si>
  <si>
    <t>Tratamento mecânico e biológico (TMB)</t>
  </si>
  <si>
    <t xml:space="preserve">         Tratamento mecânico</t>
  </si>
  <si>
    <t xml:space="preserve">         Digestão anaeróbia</t>
  </si>
  <si>
    <t xml:space="preserve">         Compostagem</t>
  </si>
  <si>
    <t>Tratamento biológico (VO) - biorresíduos recolhidos seletivamente</t>
  </si>
  <si>
    <t>Triagem multimaterial</t>
  </si>
  <si>
    <t>Produção de CDR</t>
  </si>
  <si>
    <t>Valorização energética</t>
  </si>
  <si>
    <t xml:space="preserve">Aterro </t>
  </si>
  <si>
    <t>(Preencher com capacidade remanescente em toneladas)</t>
  </si>
  <si>
    <t>RECOLHA (toneladas)</t>
  </si>
  <si>
    <t>Indiferenciada</t>
  </si>
  <si>
    <t>Municípios</t>
  </si>
  <si>
    <t>Seletiva</t>
  </si>
  <si>
    <t>Vidro</t>
  </si>
  <si>
    <t>Papel/cartão (embalagem/não embalagem)</t>
  </si>
  <si>
    <t>Plástico, metal e ECAL</t>
  </si>
  <si>
    <t>Biorresíduos</t>
  </si>
  <si>
    <t>Têxteis</t>
  </si>
  <si>
    <t>Volumosos</t>
  </si>
  <si>
    <t>Perigosos</t>
  </si>
  <si>
    <t>OAU</t>
  </si>
  <si>
    <t>REEE</t>
  </si>
  <si>
    <t>RPA</t>
  </si>
  <si>
    <t>Frações não embalagem - plástico, metal</t>
  </si>
  <si>
    <t>Produção total (toneladas)</t>
  </si>
  <si>
    <t>População servida</t>
  </si>
  <si>
    <t>Capitação (Kg/hab.ano)</t>
  </si>
  <si>
    <t>Tratamento na origem</t>
  </si>
  <si>
    <t>DESTINOS DIRETOS p/ INFRAESTRUTURA DE TRATAMENTO (toneladas)</t>
  </si>
  <si>
    <t>Aterro</t>
  </si>
  <si>
    <t>DESTINO FINAL (toneladas)</t>
  </si>
  <si>
    <t>check</t>
  </si>
  <si>
    <t>OUTPUTS</t>
  </si>
  <si>
    <t>Composto</t>
  </si>
  <si>
    <t>Recicláveis retomados (t)</t>
  </si>
  <si>
    <t>Papel/cartão</t>
  </si>
  <si>
    <t>Papel/cartão não embalagem</t>
  </si>
  <si>
    <t>Vidro embalagem</t>
  </si>
  <si>
    <t>Plástico embalagem</t>
  </si>
  <si>
    <t>ECAL</t>
  </si>
  <si>
    <t>Plástico não embalagem</t>
  </si>
  <si>
    <t>Metais ferrosos</t>
  </si>
  <si>
    <t>Metais não ferrosos</t>
  </si>
  <si>
    <t>Madeira</t>
  </si>
  <si>
    <t>Madeira não embalagem</t>
  </si>
  <si>
    <t>Concentração de metais nos concentrados metálicos (proveniente de VE) retomados</t>
  </si>
  <si>
    <t>Outros</t>
  </si>
  <si>
    <t>Agregado</t>
  </si>
  <si>
    <t>CDR</t>
  </si>
  <si>
    <r>
      <t xml:space="preserve">CUMPRIMENTO DE METAS </t>
    </r>
    <r>
      <rPr>
        <sz val="9.35"/>
        <color theme="0"/>
        <rFont val="Calibri"/>
        <family val="2"/>
      </rPr>
      <t>(Para comparação com metas definidas ao sistema)</t>
    </r>
  </si>
  <si>
    <t>Preparação para a reutilização e reciclagem de resíduos</t>
  </si>
  <si>
    <t>#</t>
  </si>
  <si>
    <t>MEDIDAS PLANO DE AÇÃO</t>
  </si>
  <si>
    <t>Investimentos</t>
  </si>
  <si>
    <t>Total</t>
  </si>
  <si>
    <t>MEDIDA</t>
  </si>
  <si>
    <t>[preencher identificação da medida]</t>
  </si>
  <si>
    <t>DESCRITIVO DA MEDIDA</t>
  </si>
  <si>
    <t>Notas:</t>
  </si>
  <si>
    <t>1) Os custos incrementais deverão depender da execução da globalidade do investimento proposto. Se uma parte do investimento puder ser executada isoladamente e gerar custos específicos, individualizar em ficha autónoma.</t>
  </si>
  <si>
    <r>
      <t xml:space="preserve">INVESTIMENTO
</t>
    </r>
    <r>
      <rPr>
        <sz val="11"/>
        <color theme="0"/>
        <rFont val="Calibri"/>
        <family val="2"/>
      </rPr>
      <t>(Descrição)</t>
    </r>
  </si>
  <si>
    <r>
      <t xml:space="preserve">Valor total
</t>
    </r>
    <r>
      <rPr>
        <sz val="11"/>
        <color theme="0"/>
        <rFont val="Calibri"/>
        <family val="2"/>
      </rPr>
      <t xml:space="preserve"> (euros)</t>
    </r>
  </si>
  <si>
    <r>
      <t xml:space="preserve">Depreciação
</t>
    </r>
    <r>
      <rPr>
        <sz val="11"/>
        <color theme="0"/>
        <rFont val="Calibri"/>
        <family val="2"/>
      </rPr>
      <t>(anos)</t>
    </r>
  </si>
  <si>
    <t>Em falta 
após 2030</t>
  </si>
  <si>
    <t>IMPACTO SOBRE QUANTITATIVOS</t>
  </si>
  <si>
    <t>Contentores de recolha indiferenciada</t>
  </si>
  <si>
    <t>Contentores de recolha seletiva biorresíduos</t>
  </si>
  <si>
    <t>Alojamentos servidos com recolha indiferenciada</t>
  </si>
  <si>
    <t>Alojamentos servidos com recolha seletiva biorresíduos</t>
  </si>
  <si>
    <t>TRATAMENTO BIORRESÍDUOS NA ORIGEM</t>
  </si>
  <si>
    <t>Compostagem doméstica</t>
  </si>
  <si>
    <t>N.º compostores distribuídos (por ano)</t>
  </si>
  <si>
    <t>Compostagem comunitária</t>
  </si>
  <si>
    <t>N.º compostores ativos</t>
  </si>
  <si>
    <t>População total abrangida pelos compostores ativos (n.º)</t>
  </si>
  <si>
    <t>Composto produzido</t>
  </si>
  <si>
    <t>Recolha seletiva e tratamento na origem de biorresíduos</t>
  </si>
  <si>
    <t>Capacidade total (t)</t>
  </si>
  <si>
    <t>Composto produzido (t)</t>
  </si>
  <si>
    <t>Fluxograma de entradas e saídas</t>
  </si>
  <si>
    <t>Reduzir a produção e perigosidade dos RU</t>
  </si>
  <si>
    <t>Promover a recolha seletiva e tratamento adequado</t>
  </si>
  <si>
    <t>Assegurar a valorização dos resultantes do tratamento dos RU</t>
  </si>
  <si>
    <t>Reforçar os instrumentos económico-financeiros</t>
  </si>
  <si>
    <t>Assegurar a sustentabilidade económica e a capacitação do setor</t>
  </si>
  <si>
    <t>Comunicar e monitorizar o plano</t>
  </si>
  <si>
    <t>Contentores de Recolha de resíduos volumosos para valorização</t>
  </si>
  <si>
    <t>Alojamentos servidos com recolha seletiva multimaterial</t>
  </si>
  <si>
    <r>
      <t xml:space="preserve">CUMPRIMENTO DE METAS </t>
    </r>
    <r>
      <rPr>
        <sz val="9.35"/>
        <color theme="0"/>
        <rFont val="Calibri"/>
        <family val="2"/>
      </rPr>
      <t>(Para comparação com metas definidas ao município)</t>
    </r>
  </si>
  <si>
    <t>INSTALAÇÕES DE TRATAMENTO
(capacidade efetiva - conforme definição no anexo VII do PERSU 2030) (t)</t>
  </si>
  <si>
    <t>RECOLHA/ENTRADAS (toneladas)</t>
  </si>
  <si>
    <r>
      <t xml:space="preserve">1. </t>
    </r>
    <r>
      <rPr>
        <b/>
        <sz val="9"/>
        <rFont val="Calibri"/>
        <family val="2"/>
      </rPr>
      <t xml:space="preserve">Não </t>
    </r>
    <r>
      <rPr>
        <b/>
        <sz val="9"/>
        <rFont val="Calibri"/>
        <family val="2"/>
        <scheme val="minor"/>
      </rPr>
      <t>adicionar ou eliminar linhas.</t>
    </r>
  </si>
  <si>
    <t>- Preencher o número de equipamentos disponíveis e previstos instalar ao longo do tempo. Deve incluir o valor total em cada ano.</t>
  </si>
  <si>
    <t>Biorresíduos tratados através de compostagem doméstica (t)</t>
  </si>
  <si>
    <t>Biorresíduos tratados através de compostagem comunitária (t)</t>
  </si>
  <si>
    <t>SOMA BIORRESÍDUOS TRATADOS NA ORIGEM (t)</t>
  </si>
  <si>
    <t>Plano de ação para o PERSU 2030</t>
  </si>
  <si>
    <r>
      <rPr>
        <sz val="11"/>
        <color rgb="FF000000"/>
        <rFont val="Calibri"/>
        <family val="2"/>
      </rPr>
      <t>Composto pr</t>
    </r>
    <r>
      <rPr>
        <sz val="11"/>
        <rFont val="Calibri"/>
        <family val="2"/>
      </rPr>
      <t xml:space="preserve">oduzido e </t>
    </r>
    <r>
      <rPr>
        <b/>
        <sz val="11"/>
        <rFont val="Calibri"/>
        <family val="2"/>
      </rPr>
      <t>escoado</t>
    </r>
    <r>
      <rPr>
        <sz val="11"/>
        <rFont val="Calibri"/>
        <family val="2"/>
      </rPr>
      <t xml:space="preserve"> (t)</t>
    </r>
    <r>
      <rPr>
        <sz val="11"/>
        <color rgb="FF000000"/>
        <rFont val="Calibri"/>
        <family val="2"/>
      </rPr>
      <t>:</t>
    </r>
  </si>
  <si>
    <r>
      <t xml:space="preserve">3. Os Sistemas de Gestão de Resíduos Urbanos (SGRU) </t>
    </r>
    <r>
      <rPr>
        <sz val="9"/>
        <rFont val="Calibri"/>
        <family val="2"/>
      </rPr>
      <t xml:space="preserve">preenchem as </t>
    </r>
    <r>
      <rPr>
        <i/>
        <sz val="9"/>
        <rFont val="Calibri"/>
        <family val="2"/>
      </rPr>
      <t>sheets</t>
    </r>
    <r>
      <rPr>
        <sz val="9"/>
        <rFont val="Calibri"/>
        <family val="2"/>
      </rPr>
      <t xml:space="preserve"> comuns e as azuis (conforme código de cores).</t>
    </r>
  </si>
  <si>
    <r>
      <rPr>
        <i/>
        <sz val="9"/>
        <color rgb="FF000000"/>
        <rFont val="Calibri"/>
        <family val="2"/>
      </rPr>
      <t>Sheets</t>
    </r>
    <r>
      <rPr>
        <sz val="9"/>
        <color rgb="FF000000"/>
        <rFont val="Calibri"/>
        <family val="2"/>
      </rPr>
      <t xml:space="preserve"> para preenchimento de </t>
    </r>
    <r>
      <rPr>
        <b/>
        <sz val="9"/>
        <color rgb="FF000000"/>
        <rFont val="Calibri"/>
        <family val="2"/>
      </rPr>
      <t>todas</t>
    </r>
    <r>
      <rPr>
        <sz val="9"/>
        <color rgb="FF000000"/>
        <rFont val="Calibri"/>
        <family val="2"/>
      </rPr>
      <t xml:space="preserve"> as entidades</t>
    </r>
  </si>
  <si>
    <t>Células que devem ser preenchidas pelas entidades</t>
  </si>
  <si>
    <t xml:space="preserve">- inserir nome da entidade gestora do sistema municipal e multimunicipal. </t>
  </si>
  <si>
    <t>Caracterização do sistema de gestão de resíduos urbanos (SGRU) / do sistema municipal</t>
  </si>
  <si>
    <r>
      <t>5. Os sistemas municipais (ou associações que os representam)</t>
    </r>
    <r>
      <rPr>
        <sz val="9"/>
        <rFont val="Calibri"/>
        <family val="2"/>
      </rPr>
      <t xml:space="preserve"> preenchem as sheets comuns e as verdes (conforme código de cores).</t>
    </r>
  </si>
  <si>
    <r>
      <rPr>
        <i/>
        <sz val="9"/>
        <color rgb="FF000000"/>
        <rFont val="Calibri"/>
        <family val="2"/>
      </rPr>
      <t>Sheets</t>
    </r>
    <r>
      <rPr>
        <sz val="9"/>
        <color rgb="FF000000"/>
        <rFont val="Calibri"/>
        <family val="2"/>
      </rPr>
      <t xml:space="preserve"> para preenchimento dos sistemas municipais (ou associações que os representam)</t>
    </r>
  </si>
  <si>
    <t>- Para cada uma das atividades deve ser selecionado "sim" ou "não" conforme a entidade efetua ou não a atividade;
- Para cada atividade desenvolvida selecionar "Responsabilidade legal" quando o serviço é prestado diretamente pela entidade ou "Contratação de operador" quando o serviço é subcontratado;
- Os municípios abrangidos pela área de intervenção da entidade devem ser indicados com "Sim".</t>
  </si>
  <si>
    <t>Caracterização das infraestruturas do SGRU</t>
  </si>
  <si>
    <r>
      <t xml:space="preserve">- Preencher o número de equipamentos disponíveis e previstos instalar ao longo do tempo. Deve ser incluído o </t>
    </r>
    <r>
      <rPr>
        <b/>
        <sz val="9"/>
        <color theme="1"/>
        <rFont val="Calibri"/>
        <family val="2"/>
        <scheme val="minor"/>
      </rPr>
      <t>valor total em cada ano</t>
    </r>
    <r>
      <rPr>
        <sz val="9"/>
        <color theme="1"/>
        <rFont val="Calibri"/>
        <family val="2"/>
        <scheme val="minor"/>
      </rPr>
      <t xml:space="preserve">;
- Preencher para cada infraestrutura, com a respetiva identificação, a </t>
    </r>
    <r>
      <rPr>
        <b/>
        <sz val="9"/>
        <color theme="1"/>
        <rFont val="Calibri"/>
        <family val="2"/>
        <scheme val="minor"/>
      </rPr>
      <t xml:space="preserve">capacidade efetiva </t>
    </r>
    <r>
      <rPr>
        <sz val="9"/>
        <color theme="1"/>
        <rFont val="Calibri"/>
        <family val="2"/>
        <scheme val="minor"/>
      </rPr>
      <t>calculada de acordo com a definição do Anexo VII do PERSU 2030.</t>
    </r>
  </si>
  <si>
    <r>
      <t xml:space="preserve">- O SGRU deve preencher o quantitativo de </t>
    </r>
    <r>
      <rPr>
        <b/>
        <sz val="9"/>
        <color theme="1"/>
        <rFont val="Calibri"/>
        <family val="2"/>
        <scheme val="minor"/>
      </rPr>
      <t xml:space="preserve">resíduos recolhidos </t>
    </r>
    <r>
      <rPr>
        <sz val="9"/>
        <color theme="1"/>
        <rFont val="Calibri"/>
        <family val="2"/>
        <scheme val="minor"/>
      </rPr>
      <t xml:space="preserve">e que darão entrada das suas instalações.
-  O SGRU deve também incluir informação acerca do </t>
    </r>
    <r>
      <rPr>
        <b/>
        <sz val="9"/>
        <color theme="1"/>
        <rFont val="Calibri"/>
        <family val="2"/>
        <scheme val="minor"/>
      </rPr>
      <t>tratamento na origem de biorresíduos</t>
    </r>
    <r>
      <rPr>
        <sz val="9"/>
        <color theme="1"/>
        <rFont val="Calibri"/>
        <family val="2"/>
        <scheme val="minor"/>
      </rPr>
      <t xml:space="preserve"> efetuado pelos municípios abrangidos na sua área de intervenção.
- O SGRU deve preeencher o valor mais recente (2022) e as previsões em termos de </t>
    </r>
    <r>
      <rPr>
        <b/>
        <sz val="9"/>
        <color theme="1"/>
        <rFont val="Calibri"/>
        <family val="2"/>
        <scheme val="minor"/>
      </rPr>
      <t>quantidades a tratar e a retomar</t>
    </r>
    <r>
      <rPr>
        <sz val="9"/>
        <color theme="1"/>
        <rFont val="Calibri"/>
        <family val="2"/>
        <scheme val="minor"/>
      </rPr>
      <t>.</t>
    </r>
  </si>
  <si>
    <r>
      <t xml:space="preserve">-Para cada medida definida no âmbito do PAPERSU, o SGRU deve apresentar os investimentos a realizar, custos operacionais associados, </t>
    </r>
    <r>
      <rPr>
        <b/>
        <sz val="9"/>
        <color theme="1"/>
        <rFont val="Calibri"/>
        <family val="2"/>
        <scheme val="minor"/>
      </rPr>
      <t>bem como o contributo para o cumprimento do PERSU 2030</t>
    </r>
    <r>
      <rPr>
        <sz val="9"/>
        <color theme="1"/>
        <rFont val="Calibri"/>
        <family val="2"/>
        <scheme val="minor"/>
      </rPr>
      <t>; 
- Cada ficha de investimento (Sheet 4.1, 4.2, ...) deve corresponder a</t>
    </r>
    <r>
      <rPr>
        <b/>
        <sz val="9"/>
        <color theme="1"/>
        <rFont val="Calibri"/>
        <family val="2"/>
        <scheme val="minor"/>
      </rPr>
      <t xml:space="preserve"> uma única medida do plano de ação;</t>
    </r>
    <r>
      <rPr>
        <sz val="9"/>
        <color theme="1"/>
        <rFont val="Calibri"/>
        <family val="2"/>
        <scheme val="minor"/>
      </rPr>
      <t xml:space="preserve">
- Na tabela de custos operacionais devem ser reportados os custos incrementais totais a incorrer em cada ano;
- Os quantitativos a indicar devem ser apenas os valores incrementais associados à medida a implementar.</t>
    </r>
  </si>
  <si>
    <t>Caracterização das infraestruturas do sistema municipal (ou associação que o representa)</t>
  </si>
  <si>
    <t>- O sistema municipal (ou associação que o representa) deve preeencher o valor mais recente e as previsões em termos de quantidades a recolher e de tratamento de biorresíduos na origem.</t>
  </si>
  <si>
    <r>
      <t xml:space="preserve">-Para cada medida definida no âmbito do PAPERSU, o sistema municipal (ou associação que o representa) deve apresentar os investimentos a realizar, custos operacionais associados, </t>
    </r>
    <r>
      <rPr>
        <b/>
        <sz val="9"/>
        <color theme="1"/>
        <rFont val="Calibri"/>
        <family val="2"/>
        <scheme val="minor"/>
      </rPr>
      <t>bem como o contributo para o cumprimento do PERSU 2030</t>
    </r>
    <r>
      <rPr>
        <sz val="9"/>
        <color theme="1"/>
        <rFont val="Calibri"/>
        <family val="2"/>
        <scheme val="minor"/>
      </rPr>
      <t>; 
- Cada ficha de investimento (Sheet 7.1, 7.2, ...) deve corresponder a</t>
    </r>
    <r>
      <rPr>
        <b/>
        <sz val="9"/>
        <color theme="1"/>
        <rFont val="Calibri"/>
        <family val="2"/>
        <scheme val="minor"/>
      </rPr>
      <t xml:space="preserve"> uma única medida do plano de ação</t>
    </r>
    <r>
      <rPr>
        <sz val="9"/>
        <color theme="1"/>
        <rFont val="Calibri"/>
        <family val="2"/>
        <scheme val="minor"/>
      </rPr>
      <t xml:space="preserve">;
</t>
    </r>
    <r>
      <rPr>
        <sz val="9"/>
        <color theme="1"/>
        <rFont val="Calibri"/>
        <family val="2"/>
        <scheme val="minor"/>
      </rPr>
      <t>- Na tabela de custos operacionais devem ser reportados os custos incrementais totais a incorrer em cada ano;
- Os quantitativos a indicar devem ser apenas os valores incrementais associados à medida a implementar.</t>
    </r>
  </si>
  <si>
    <r>
      <rPr>
        <i/>
        <sz val="9"/>
        <color rgb="FF000000"/>
        <rFont val="Calibri"/>
        <family val="2"/>
      </rPr>
      <t>Sheets</t>
    </r>
    <r>
      <rPr>
        <sz val="9"/>
        <color rgb="FF000000"/>
        <rFont val="Calibri"/>
        <family val="2"/>
      </rPr>
      <t xml:space="preserve"> para preenchimento dos SGRU</t>
    </r>
  </si>
  <si>
    <t>Entidade gestora do sistema municipal e multimunicipal</t>
  </si>
  <si>
    <t>N.º compostores ativos (face ao total acumulado de compostores distribuídos)</t>
  </si>
  <si>
    <t>N.º médio de habitantes a utilizar cada compostor</t>
  </si>
  <si>
    <t>Produção de resíduos por habitante (kg/hab.ano)</t>
  </si>
  <si>
    <t>Desvio de Aterro</t>
  </si>
  <si>
    <t>Percentagem de resíduos encaminhada para aterro face à produção</t>
  </si>
  <si>
    <t>Enquadramento PERSU 2030</t>
  </si>
  <si>
    <t>Eixo</t>
  </si>
  <si>
    <t>População abrangida pela ação (hab)</t>
  </si>
  <si>
    <t>Área abrangida pela ação (km2)</t>
  </si>
  <si>
    <t>(acrescentar medida: copiar e colar aqui a linha anterior criando a folha 4.16 e assim sucessivamente)</t>
  </si>
  <si>
    <t>Ano:</t>
  </si>
  <si>
    <t xml:space="preserve">Unidades: </t>
  </si>
  <si>
    <t xml:space="preserve">Recolha Seletiva e outras recolhas </t>
  </si>
  <si>
    <t>Reciclagem</t>
  </si>
  <si>
    <t>Triagem</t>
  </si>
  <si>
    <t>Incineração</t>
  </si>
  <si>
    <t>Valorização Orgânica</t>
  </si>
  <si>
    <t>Produção RU</t>
  </si>
  <si>
    <t>Outros Produtores RU</t>
  </si>
  <si>
    <t>Tratamento Mecânico         +       Tratamento Mecânico Biológico</t>
  </si>
  <si>
    <t>OGR Aterro</t>
  </si>
  <si>
    <t>Recolha Indiferenciada</t>
  </si>
  <si>
    <t xml:space="preserve">t/ano </t>
  </si>
  <si>
    <t>(esquema tipo que deve ser adaptado à realidade de cada entidade)</t>
  </si>
  <si>
    <t>Prevenção</t>
  </si>
  <si>
    <t>Gestão de recursos</t>
  </si>
  <si>
    <t>Operacionalização</t>
  </si>
  <si>
    <t>8_Fluxograma IO</t>
  </si>
  <si>
    <r>
      <t xml:space="preserve">- A parte a branca da </t>
    </r>
    <r>
      <rPr>
        <i/>
        <sz val="9"/>
        <color rgb="FF000000"/>
        <rFont val="Calibri"/>
        <family val="2"/>
      </rPr>
      <t xml:space="preserve">sheet </t>
    </r>
    <r>
      <rPr>
        <sz val="9"/>
        <color rgb="FF000000"/>
        <rFont val="Calibri"/>
        <family val="2"/>
      </rPr>
      <t xml:space="preserve">é de preenchimento automático após preenchimento das fichas seguintes. </t>
    </r>
    <r>
      <rPr>
        <b/>
        <sz val="9"/>
        <color rgb="FF000000"/>
        <rFont val="Calibri"/>
        <family val="2"/>
      </rPr>
      <t>Não deve ser alterada</t>
    </r>
    <r>
      <rPr>
        <sz val="9"/>
        <color rgb="FF000000"/>
        <rFont val="Calibri"/>
        <family val="2"/>
      </rPr>
      <t xml:space="preserve">. Posteriormente preencher a informação relativa ao enquadramento PERSU 2030.
Para acrescentar mais medidas (para além das 15 que estão previstas) é necessário copiar a linha 20 da Sheet “4_Invest-Medidas-Alta (Resumo)” e inserir a linha copiada na linha 21.
Em seguida clicar na Sheet 4.15 com o botão direito do rato, escolher “mover ou copiar”, clicar em “criar uma cópia”, e posicionar antes da Sheet “5_Infraestruturas_Baixa”. Alterar o nome da nova Sheet para “4.16”.
</t>
    </r>
  </si>
  <si>
    <r>
      <t xml:space="preserve">- A parte a branca da </t>
    </r>
    <r>
      <rPr>
        <i/>
        <sz val="9"/>
        <color rgb="FF000000"/>
        <rFont val="Calibri"/>
        <family val="2"/>
      </rPr>
      <t xml:space="preserve">sheet </t>
    </r>
    <r>
      <rPr>
        <sz val="9"/>
        <color rgb="FF000000"/>
        <rFont val="Calibri"/>
        <family val="2"/>
      </rPr>
      <t xml:space="preserve">é de preenchimento automático após preenchimento das fichas seguintes. </t>
    </r>
    <r>
      <rPr>
        <b/>
        <sz val="9"/>
        <color rgb="FF000000"/>
        <rFont val="Calibri"/>
        <family val="2"/>
      </rPr>
      <t>Não deve ser alterada</t>
    </r>
    <r>
      <rPr>
        <sz val="9"/>
        <color rgb="FF000000"/>
        <rFont val="Calibri"/>
        <family val="2"/>
      </rPr>
      <t xml:space="preserve">. Posteriormente preencher a informação relativa ao enquadramento PERSU 2030.
Para acrescentar mais medidas (para além das 15 que estão previstas) é necessário copiar a linha 20 da Sheet “7_Invest-Medidas-Alta (Resumo)” e inserir a linha copiada na linha 21.
Em seguida clicar na Sheet 7.15 com o botão direito do rato, escolher “mover ou copiar”, clicar em “criar uma cópia”, e posicionar antes da Sheet “8_Fluxograma”. Alterar o nome da nova Sheet para “7.16”.
</t>
    </r>
  </si>
  <si>
    <r>
      <t xml:space="preserve">- Os SGRU devem apresentar </t>
    </r>
    <r>
      <rPr>
        <b/>
        <sz val="9"/>
        <color theme="1"/>
        <rFont val="Calibri"/>
        <family val="2"/>
        <scheme val="minor"/>
      </rPr>
      <t xml:space="preserve">dois fluxogramas, </t>
    </r>
    <r>
      <rPr>
        <sz val="9"/>
        <color theme="1"/>
        <rFont val="Calibri"/>
        <family val="2"/>
        <scheme val="minor"/>
      </rPr>
      <t xml:space="preserve">correspondentes aos anos </t>
    </r>
    <r>
      <rPr>
        <b/>
        <sz val="9"/>
        <color theme="1"/>
        <rFont val="Calibri"/>
        <family val="2"/>
        <scheme val="minor"/>
      </rPr>
      <t xml:space="preserve">2022 </t>
    </r>
    <r>
      <rPr>
        <sz val="9"/>
        <color theme="1"/>
        <rFont val="Calibri"/>
        <family val="2"/>
        <scheme val="minor"/>
      </rPr>
      <t xml:space="preserve">e </t>
    </r>
    <r>
      <rPr>
        <b/>
        <sz val="9"/>
        <color theme="1"/>
        <rFont val="Calibri"/>
        <family val="2"/>
        <scheme val="minor"/>
      </rPr>
      <t>2030</t>
    </r>
    <r>
      <rPr>
        <sz val="9"/>
        <color theme="1"/>
        <rFont val="Calibri"/>
        <family val="2"/>
        <scheme val="minor"/>
      </rPr>
      <t xml:space="preserve">, de balanço de entradas e saídas das diferentes infraestruturas de tratamento. No esquema devem ser incluídas as saídas de composto e o envio para/ou produção de CDR (à semelhança do fluxograma para 2030 do PERSU 2030);
- Os sistemas municipais (ou associação que os representa) devem apresentar </t>
    </r>
    <r>
      <rPr>
        <b/>
        <sz val="9"/>
        <color theme="1"/>
        <rFont val="Calibri"/>
        <family val="2"/>
        <scheme val="minor"/>
      </rPr>
      <t>dois fluxogramas</t>
    </r>
    <r>
      <rPr>
        <sz val="9"/>
        <color theme="1"/>
        <rFont val="Calibri"/>
        <family val="2"/>
        <scheme val="minor"/>
      </rPr>
      <t xml:space="preserve">, correspondentes aos anos </t>
    </r>
    <r>
      <rPr>
        <b/>
        <sz val="9"/>
        <color theme="1"/>
        <rFont val="Calibri"/>
        <family val="2"/>
        <scheme val="minor"/>
      </rPr>
      <t>2022</t>
    </r>
    <r>
      <rPr>
        <sz val="9"/>
        <color theme="1"/>
        <rFont val="Calibri"/>
        <family val="2"/>
        <scheme val="minor"/>
      </rPr>
      <t xml:space="preserve"> e </t>
    </r>
    <r>
      <rPr>
        <b/>
        <sz val="9"/>
        <color theme="1"/>
        <rFont val="Calibri"/>
        <family val="2"/>
        <scheme val="minor"/>
      </rPr>
      <t>2030</t>
    </r>
    <r>
      <rPr>
        <sz val="9"/>
        <color theme="1"/>
        <rFont val="Calibri"/>
        <family val="2"/>
        <scheme val="minor"/>
      </rPr>
      <t xml:space="preserve"> de recolha indiferenciada e seletiva para os diferentes fluxos e entradas nas diferentes instalações da EG em alta. Devem incluir também a previsão de tratamento de biorresíduos na origem.</t>
    </r>
  </si>
  <si>
    <t>CM Entroncamento</t>
  </si>
  <si>
    <t>RSTJ</t>
  </si>
  <si>
    <t>HUMANA</t>
  </si>
  <si>
    <t>Municipal</t>
  </si>
  <si>
    <t>HARDLEVEL</t>
  </si>
  <si>
    <t>Sim</t>
  </si>
  <si>
    <t>CONTRATAÇÃO DE OPERADOR (Prestação de serviço) ---&gt;</t>
  </si>
  <si>
    <t>Não</t>
  </si>
  <si>
    <t>RESPONSABILIDADE LEGAL</t>
  </si>
  <si>
    <t>Delegada</t>
  </si>
  <si>
    <t>Apoiar a operacionalização das redes de reutilização e doação de objetos fora de uso</t>
  </si>
  <si>
    <t>Promover ações de combate ao desperdício alimentar</t>
  </si>
  <si>
    <t>Intervenções de construção civil (Ecocentro)</t>
  </si>
  <si>
    <t>Ações de sensibilização e comunicação</t>
  </si>
  <si>
    <t>Tratamento na origem de biorresíduos</t>
  </si>
  <si>
    <t>Recolha seletiva de resíduos verdes e compostagem municipal</t>
  </si>
  <si>
    <t>Viatura de recolha</t>
  </si>
  <si>
    <t>Reforço da recolha seletiva de fluxos específicos e emergentes de resíduos urbanos</t>
  </si>
  <si>
    <t>Aplicação de novo modelo tarifário ao utilizador final</t>
  </si>
  <si>
    <t>Estudo de implementação de modelo tarifário em função da produção de resíduos</t>
  </si>
  <si>
    <t>Promover ações de monitorização e melhoria do serviço</t>
  </si>
  <si>
    <t>NA</t>
  </si>
  <si>
    <t>Os objetos fora de uso como mobiliário, equipamentos elétricos e eletrónicos ou têxteis, são produtos aos quais se pode prolongar a sua vida útil, mediante reparações ou intervenções de preparação para a reutilização. Neste sentido, o objetivo da presente medida consiste em promover a reparação, doação, reutilização e troca de objetos fora de uso pelos munícipes do Entroncamento.
Para concretizar a medida, o Município do Entroncamento em parceria com entidades locais (e.g. entidades de cariz social como IPSS) e entidades regionais/nacionais (e.g. entidades gestoras de fluxos específicos e a Entidade Gestora em Alta) irá divulgar os eventos temáticos relacionados com a sustentabilidade ou a economia circular (e.g. Oficinas de Reciclagem já promovidas pelo Município ou outros de natureza semelhante), bem como eventos e festividades locais promovidas pelo Município. Sempre que necessário e viável serão disponibilizados espaços próprios/contentores específicos para o desenvolvimento deste tipo de ações.
A rede de reutilização e doação de objetos fora de uso será ainda operacionalizada a partir de 2025 através da afetação de um local específico em espaços do Município a designar, que requerem a adaptação para estes fins. Este local destinar-se-á quer para a armazenagem de objetos, e permitirá a troca e a doação dos objetos fora de uso entre munícipes, com destino à sua reutilização.
Para gerir as quantidades recolhidas bem como o destino dos objetos fora de uso, torna-se essencial o registo das quantidades geridas nestas ações, de forma continuada desde a implementação da presente medida.
Os resultados obtidos bem como a divulgação das iniciativas a realizar serão comunicadas através dos canais disponibilizados pelo Município do Entroncamento, como a divulgação digital nas redes sociais e sites institucionais, bem como nos órgãos de comunicação local.</t>
  </si>
  <si>
    <r>
      <t xml:space="preserve">O Município do Entroncamento irá assegurar um conjunto de ações que permita aplicar tarifas aos utilizadores finais do sistema de resíduos urbanos em função da produção de resíduos, atendendo aos requisitos constantes das mais recentes políticas nacionais em matéria de gestão de resíduos.
</t>
    </r>
    <r>
      <rPr>
        <b/>
        <sz val="11"/>
        <color theme="1"/>
        <rFont val="Calibri"/>
        <family val="2"/>
        <scheme val="minor"/>
      </rPr>
      <t>Ação 1 – Estudo de implementação de novo modelo tarifário</t>
    </r>
    <r>
      <rPr>
        <sz val="11"/>
        <color theme="1"/>
        <rFont val="Calibri"/>
        <family val="2"/>
        <scheme val="minor"/>
      </rPr>
      <t xml:space="preserve">
No sentido de dissociar o pagamento da gestão de resíduos do consumo da água (situação amplamente generalizada no país), o Município do Entroncamento irá promover em 2024 a realização de um estudo que analise as várias possibilidades de modelos tarifários com base na produção de resíduos e que incentivem a separação e a recolha seletiva das diferentes frações de resíduos urbanos, quer no caso dos produtores domésticos quer no caso dos produtores não domésticos. O objetivo principal do estudo será servir de apoio à tomada de decisão do modelo mais adequado a implementar no território do Entroncamento. 
</t>
    </r>
    <r>
      <rPr>
        <b/>
        <sz val="11"/>
        <color theme="1"/>
        <rFont val="Calibri"/>
        <family val="2"/>
        <scheme val="minor"/>
      </rPr>
      <t>Ação 2 – Aplicação do novo modelo tarifário</t>
    </r>
    <r>
      <rPr>
        <sz val="11"/>
        <color theme="1"/>
        <rFont val="Calibri"/>
        <family val="2"/>
        <scheme val="minor"/>
      </rPr>
      <t xml:space="preserve">
O objetivo da aplicação do novo modelo tarifário consiste em beneficiar economicamente os produtores que adotem as melhores práticas disponíveis em matéria de separação de resíduos na fonte.
Em 2025, será implementado o novo modelo tarifário aos produtores não domésticos tendo por base a produção de resíduos urbanos, constituindo a primeira fase de aplicação do novo modelo tarifário.
Até 2030 serão desenvolvidos projetos piloto para a aplicação do novo modelo tarifário aos produtores domésticos. O modelo tarifário irá abranger a generalidade da população a partir de 2030, com os devidos ajustes decorrentes dos resultados obtidos nos projetos piloto.
</t>
    </r>
    <r>
      <rPr>
        <b/>
        <sz val="11"/>
        <color theme="1"/>
        <rFont val="Calibri"/>
        <family val="2"/>
        <scheme val="minor"/>
      </rPr>
      <t>Ação 3 – Comunicação e sensibilização</t>
    </r>
    <r>
      <rPr>
        <sz val="11"/>
        <color theme="1"/>
        <rFont val="Calibri"/>
        <family val="2"/>
        <scheme val="minor"/>
      </rPr>
      <t xml:space="preserve">
Os resultados obtidos no estudo, bem como o desenvolvimento das ações relativas à aplicação do novo modelo tarifário, servirão de base para comunicar e divulgar junto dos produtores domésticos e não domésticos, e transversalmente servirão para sensibilizar para as práticas adequadas de separação de resíduos. Serão utilizados os canais habituais do Município do Entroncamento.</t>
    </r>
  </si>
  <si>
    <t>Redução da produção</t>
  </si>
  <si>
    <t>Promover a recolha seletiva e o tratamento adequado</t>
  </si>
  <si>
    <t>Assegurar a sustentabilidade económica e a capacitação do setor; Comunicar e monitorizar o plano</t>
  </si>
  <si>
    <t>recolha seletiva de verdes</t>
  </si>
  <si>
    <t>resíduos alimentares</t>
  </si>
  <si>
    <t>Balança</t>
  </si>
  <si>
    <t>Potencial de biorresíduos de biorresíduos nos resíduos indiferenciados</t>
  </si>
  <si>
    <t>Software</t>
  </si>
  <si>
    <t>3 contentores metálicos (15 m3)</t>
  </si>
  <si>
    <t>Contentores de superfície (40l)</t>
  </si>
  <si>
    <t>Contentores de superfície (140l)</t>
  </si>
  <si>
    <t>Contentores de superfície (360l)</t>
  </si>
  <si>
    <t xml:space="preserve">Viatura de caixa aberta </t>
  </si>
  <si>
    <t>Recursos humanos (3 ass. Operacionais)</t>
  </si>
  <si>
    <t>TAG RFID</t>
  </si>
  <si>
    <t>Controlo de acesso</t>
  </si>
  <si>
    <t>Cartões chaves de acesso (domésticos)</t>
  </si>
  <si>
    <t>Cartões/chaves de acesso (não domésticos)</t>
  </si>
  <si>
    <t>-</t>
  </si>
  <si>
    <t>Sistema identificação RFID</t>
  </si>
  <si>
    <t>Sistema de pesagem em elevador</t>
  </si>
  <si>
    <t>Recursos humanos (1 ass. Operacional)</t>
  </si>
  <si>
    <t>Compostores domésticos (330l)</t>
  </si>
  <si>
    <t>Báscula</t>
  </si>
  <si>
    <t>Peneiro (crivo)</t>
  </si>
  <si>
    <t>Recursos humanos (2 motoristas)</t>
  </si>
  <si>
    <t>Contentor metálicos (30 m3)</t>
  </si>
  <si>
    <r>
      <t xml:space="preserve">A prevenção da produção de resíduos alimentares constitui uma forma de combate ao desperdício alimentar. Com o objetivo de reduzir esta fração considerável dos resíduos urbanos, a presente medida pretende sensibilizar a população do Município do Entroncamento, focadas nas fases do consumo de produtos alimentares (i.e. nas fases de planeamento, preparação de alimentos, consumo e pós-consumo). Esta medida terá início em 2025, sendo o Município responsável pela execução da mesma em parceria com vários agentes do setor da restauração e similares, bem como estabelecimentos escolares e comunidade educativa.
</t>
    </r>
    <r>
      <rPr>
        <b/>
        <sz val="11"/>
        <color theme="1"/>
        <rFont val="Calibri"/>
        <family val="2"/>
        <scheme val="minor"/>
      </rPr>
      <t xml:space="preserve">Ação 1 – Criação de rede de venda/doação de refeições
</t>
    </r>
    <r>
      <rPr>
        <sz val="11"/>
        <color theme="1"/>
        <rFont val="Calibri"/>
        <family val="2"/>
        <scheme val="minor"/>
      </rPr>
      <t xml:space="preserve">Tendo em vista o escoamento das refeições prontas mas não servidas nos estabelecimentos de restauração e similares, estas serão: i) canalizadas através de plataformas que distribuem refeições a preço reduzido; ii) ou, fornecidas gratuitamente para instituições de cariz social (e.g. CÁRITAS). Esta ação será promovida pelo Município do Entroncamento em estrita colaboração com vários agentes do setor da restauração e similares (associações do setor, redes de supermercados), bem como estabelecimentos escolares e comunidade educativa, sendo assegurados os requisitos de higiene e segurança alimentar.
</t>
    </r>
    <r>
      <rPr>
        <b/>
        <sz val="11"/>
        <color theme="1"/>
        <rFont val="Calibri"/>
        <family val="2"/>
        <scheme val="minor"/>
      </rPr>
      <t>Ação 2 – Selo de reconhecimento dos aderentes</t>
    </r>
    <r>
      <rPr>
        <sz val="11"/>
        <color theme="1"/>
        <rFont val="Calibri"/>
        <family val="2"/>
        <scheme val="minor"/>
      </rPr>
      <t xml:space="preserve">
Serão selecionados diferentes estabelecimentos de restauração e similares, para serem alvo de campanhas (anuais) de caracterização do desperdício alimentar. Para a realização da ação será necessário recorrer à pesagem das várias componentes dos resíduos alimentares, distinguindo as frações edíveis das não edíveis. Os resultados obtidos permitirão quantificar o peso do desperdício e sensibilizar os colaboradores para atuar no sentido de: i) promover e flexibilizar ajustes no empratamento (consumo de “dose certa”); ii) incentivar os clientes a levar o que restou da refeição para casa.
Aos aderentes do projeto ser-lhes-á disponibilizado um “selo” de reconhecimento pelo Município do Entroncamento, material que será criado no âmbito desta medida e que permitirá sensibilizar para o consumo da dose certa por parte dos utilizadores dos estabelecimentos de restauração.
</t>
    </r>
    <r>
      <rPr>
        <b/>
        <sz val="11"/>
        <color theme="1"/>
        <rFont val="Calibri"/>
        <family val="2"/>
        <scheme val="minor"/>
      </rPr>
      <t>Ação 3 – Comunicação e divulgação</t>
    </r>
    <r>
      <rPr>
        <sz val="11"/>
        <color theme="1"/>
        <rFont val="Calibri"/>
        <family val="2"/>
        <scheme val="minor"/>
      </rPr>
      <t xml:space="preserve">
A comunicação e divulgação dos resultados das ações desenvolvidas, serão anunciados através dos canais disponibilizados pelo Município do Entroncamento, como a divulgação digital nas redes sociais e sites institucionais, ou outros órgãos de comunicação local. </t>
    </r>
  </si>
  <si>
    <r>
      <t xml:space="preserve">Com o objetivo de alcançar as metas preconizadas para o Município do Entroncamento, a valorização na origem consiste numa das opções estratégicas para a gestão dos biorresíduos. As ações contempladas nesta medida serão asseguradas pelo Município durante o período de execução do presente Plano.
</t>
    </r>
    <r>
      <rPr>
        <b/>
        <sz val="11"/>
        <color theme="1"/>
        <rFont val="Calibri"/>
        <family val="2"/>
        <scheme val="minor"/>
      </rPr>
      <t>Ação 1 – Projeto Jardim Biológico</t>
    </r>
    <r>
      <rPr>
        <sz val="11"/>
        <color theme="1"/>
        <rFont val="Calibri"/>
        <family val="2"/>
        <scheme val="minor"/>
      </rPr>
      <t xml:space="preserve">
Em 2023, o Município do Entroncamento deu início ao projeto “Jardim Biológico”, através da distribuição gratuita de compostores domésticos para famílias com habitações unifamiliares com terreno (jardins/quintais), para desta forma desviar a fração de biorresíduos da recolha indiferenciada. Consoante a adesão dos utilizadores, prevê-se o alargamento do projeto a mais munícipes. Para a adesão ao projeto, é necessário o registo dos utilizadores, que tomam conhecimento das normas de participação. Além disso aquando da entrega do compostor, é também entregue um manual prático de compostagem.
</t>
    </r>
    <r>
      <rPr>
        <b/>
        <sz val="11"/>
        <color theme="1"/>
        <rFont val="Calibri"/>
        <family val="2"/>
        <scheme val="minor"/>
      </rPr>
      <t>Ação 2 – Compostagem nas escolas e hortas municipais</t>
    </r>
    <r>
      <rPr>
        <sz val="11"/>
        <color theme="1"/>
        <rFont val="Calibri"/>
        <family val="2"/>
        <scheme val="minor"/>
      </rPr>
      <t xml:space="preserve">
No início do ano letivo de 2023/2024, o município reforçou a entrega de compostores para dinamização do programa de compostagem dirigida a 10 estabelecimentos de ensino.
Desde 2022, o Município do Entroncamento implementou o projeto das hortas municipais com o objetivo da promoção da qualidade de vida da população. Os espaços serão dotados de compostores que permitirão desviar biorresíduos da recolha indiferenciada.</t>
    </r>
    <r>
      <rPr>
        <b/>
        <sz val="11"/>
        <color theme="1"/>
        <rFont val="Calibri"/>
        <family val="2"/>
        <scheme val="minor"/>
      </rPr>
      <t xml:space="preserve">
Ação 3 – Monitorização e acompanhamento do tratamento na origem
</t>
    </r>
    <r>
      <rPr>
        <sz val="11"/>
        <color theme="1"/>
        <rFont val="Calibri"/>
        <family val="2"/>
        <scheme val="minor"/>
      </rPr>
      <t>No âmbito do projeto “Jardim Biológico” haverá o acompanhamento dos aderentes de forma regular, quer presencial (visitas aleatórias) quer através de contacto telefónico e endereço elétronico, permitindo o esclarecimento de dúvidas por parte dos utilizadores.
A adesão ao projeto será monitorizada por forma a averiguar a taxa de abandono ao projeto. A monitorização será ainda complementada com o procedimento de contabilização definido pela autoridade nacional de resíduos, que permitirá aferir as quantidades de biorresíduos desviadas através de compostagem.
As ações e os respetivos resultados serão divulgados e comunicados através dos canais disponibilizados pelo Município do Entroncamento, como a divulgação digital nas redes sociais e sites institucionais, bem como nos órgãos de comunicação local.</t>
    </r>
  </si>
  <si>
    <r>
      <t xml:space="preserve">A gestão dos resíduos verdes apresenta potencial para que sejam recolhidas e valorizadas quantidades relevantes destes resíduos. Para a sua operacionalização, torna-se essencial incentivar a recolha seletiva e consolidar a valorização orgânica realizada no centro de compostagem municipal. O Município de Entroncamento será responsável pela execução desta medida, com início previsto em 2025.
</t>
    </r>
    <r>
      <rPr>
        <b/>
        <sz val="11"/>
        <color theme="1"/>
        <rFont val="Calibri"/>
        <family val="2"/>
        <scheme val="minor"/>
      </rPr>
      <t xml:space="preserve">Ação 1 – Fomentar a recolha seletiva de resíduos verdes
</t>
    </r>
    <r>
      <rPr>
        <sz val="11"/>
        <color theme="1"/>
        <rFont val="Calibri"/>
        <family val="2"/>
        <scheme val="minor"/>
      </rPr>
      <t xml:space="preserve">A recolha seletiva de verdes a pedido será fomentada, havendo um reforço na comunicação e sensibilização do serviço disponibilizado aos municípes do Entroncamento. Complementarmente serão colocados contentores para a deposição de resíduos verdes em locais estratégicos do município (e.g. cemitério, outros locais a designar). 
Todos os resíduos verdes recolhidos seletivamente serão transportados até centro de compostagem municipal. Para operacionalizar a recolha desta fração, o Município prevê adquirir uma viatura de recolha em 2025, investimento que poderá ser antecipado caso haja avisos de financiamento. 
</t>
    </r>
    <r>
      <rPr>
        <b/>
        <sz val="11"/>
        <color theme="1"/>
        <rFont val="Calibri"/>
        <family val="2"/>
        <scheme val="minor"/>
      </rPr>
      <t>Ação 2 – Centro de compostagem municipal</t>
    </r>
    <r>
      <rPr>
        <sz val="11"/>
        <color theme="1"/>
        <rFont val="Calibri"/>
        <family val="2"/>
        <scheme val="minor"/>
      </rPr>
      <t xml:space="preserve">
Os resíduos verdes com origem na manutenção de jardins e outros espaços verdes são atualmente geridos pelo Município, no centro de compostagem municipal. Com a promoção do serviço de recolha de resíduos verdes a pedido para os munícipes, o Município do Entroncamento pretende fazer a gestão dos resíduos recolhidos no seu centro de compostagem municipal. Para tal o centro será reorganizado para que permita a gestão adequada dos resíduos verdes. Para pesar e contabilizar devidamente os resíduos verdes geridos pelo município, será adquirida uma báscula para o centro de compostagem municipal.
A estilha e o composto serão utilizados na gestão e manutenção dos espaços verdes do Município, podendo ainda ser distribuído gratuitamente aos munícipes que o solicitem junto dos serviços do Município.</t>
    </r>
  </si>
  <si>
    <r>
      <t xml:space="preserve">A recolha seletiva de biorresíduos, nomeadamente os resíduos alimentares, provenientes dos produtores domésticos e não domésticos, consistem na outra opção estratégica para a gestão dos biorresíduos no concelho. Para tal serão adotados modelos de recolha devidamente adaptados ao território a servir. Os biorresíduos recolhidos seletivamente a partir de 2025 serão entregues na Entidade Gestora em Alta para valorização orgânica.
</t>
    </r>
    <r>
      <rPr>
        <b/>
        <sz val="11"/>
        <color theme="1"/>
        <rFont val="Calibri"/>
        <family val="2"/>
        <scheme val="minor"/>
      </rPr>
      <t>Ação 1 – Recolha porta a porta</t>
    </r>
    <r>
      <rPr>
        <sz val="11"/>
        <color theme="1"/>
        <rFont val="Calibri"/>
        <family val="2"/>
        <scheme val="minor"/>
      </rPr>
      <t xml:space="preserve">
O modelo de recolha porta-a-porta existente para a recolha seletiva multimaterial será estendido para a recolha dos biorresíduos, abrangendo atualmente cerca de 13% da população. Aos alojamentos aderentes serão distribuídos contentores para a separação dos biorresíduos, que se irão apresentar à recolha nos dias e horários que venham a ser definidos pela entidade gestora. 
Serão ainda abrangidos por esta ação os estabelecimentos de restauração e similares, como sejam estabelecimentos escolares e de lares de idosos. Serão distribuídos contentores para a deposição de resíduos alimentares nas cozinhas adequados à produção de resíduos. 
</t>
    </r>
    <r>
      <rPr>
        <b/>
        <sz val="11"/>
        <color theme="1"/>
        <rFont val="Calibri"/>
        <family val="2"/>
        <scheme val="minor"/>
      </rPr>
      <t>Ação 2 – Recolha de proximidade</t>
    </r>
    <r>
      <rPr>
        <sz val="11"/>
        <color theme="1"/>
        <rFont val="Calibri"/>
        <family val="2"/>
        <scheme val="minor"/>
      </rPr>
      <t xml:space="preserve">
A partir de 2026 será disponibilizada a recolha seletiva de biorresíduos, através de recolha de proximidade mediante a colocação na via pública de contentores com acesso condicionado. Aos utilizadores aderentes serão fornecidos contentores de 7 l para a separação dos biorresíduos em suas casas. 
</t>
    </r>
    <r>
      <rPr>
        <b/>
        <sz val="11"/>
        <color theme="1"/>
        <rFont val="Calibri"/>
        <family val="2"/>
        <scheme val="minor"/>
      </rPr>
      <t>Ação 3 – Monitorização</t>
    </r>
    <r>
      <rPr>
        <sz val="11"/>
        <color theme="1"/>
        <rFont val="Calibri"/>
        <family val="2"/>
        <scheme val="minor"/>
      </rPr>
      <t xml:space="preserve">
O grau de contaminação dos resíduos recolhidos seletivamente, bem como a fração de biorresíduos presente nos resíduos indiferenciados com potencial de ser desviada, serão aferidas através da realização de campanhas de caracterização da composição física de resíduos dos residuos recolhidos no Município do Entroncamento.
Os resultados obtidos serão divulgados e comunicados junto de todos os municípes, mas em particular junto dos utilizadores aderentes, no sentido de sensibilizar para o aumento da qualidade e da quantidade de biorresíduos recolhidos seletivamente.
Para tal serão utilizados os canais habituais de divulgação e comunicação do Município do Entroncamento, a par da divulgação digital nas redes sociais e sites institucionais, e nos órgãos de comunicação local.</t>
    </r>
  </si>
  <si>
    <r>
      <t xml:space="preserve">Pese embora o Ecocentro do Entroncamento seja relativamente próximo do centro do território, é do conhecimento do Município a sua utilização reduzida por parte dos munícipes. Para a execução da presente medida, o Município do Entroncamento e a Entidade Gestora em Alta irão desenvolver as ações descritas em estrita colaboração, sem descurar outros intervenientes do setor dos resíduos urbanos.
</t>
    </r>
    <r>
      <rPr>
        <b/>
        <sz val="11"/>
        <color theme="1"/>
        <rFont val="Calibri"/>
        <family val="2"/>
        <scheme val="minor"/>
      </rPr>
      <t>Ação 1 – Melhoria das instalações e comunicação</t>
    </r>
    <r>
      <rPr>
        <sz val="11"/>
        <color theme="1"/>
        <rFont val="Calibri"/>
        <family val="2"/>
        <scheme val="minor"/>
      </rPr>
      <t xml:space="preserve">
Serão disponibilizados mais contentores para a deposição de resíduos de fluxos específicos no Ecocentro do Entroncamento, aumentando assim a capacidade de deposição. Complementarmente serão reforçadas as informações a fornecer aos munícipes, como seja a comunicação e divulgação da localização do Ecocentro, bem como demais regras de funcionamento e informações úteis para os utilizadores (e.g. horários de funcionamento do ecocentro, os resíduos aceites nestas instalações). Complementarmente, será ainda reforçada a rede de recolha através da criação de um Centro de Recolha de Resíduos, em espaço a designar, convertendo e adaptando instalações do Município (ver medida 2).
</t>
    </r>
    <r>
      <rPr>
        <b/>
        <sz val="11"/>
        <color theme="1"/>
        <rFont val="Calibri"/>
        <family val="2"/>
        <scheme val="minor"/>
      </rPr>
      <t xml:space="preserve">Ação 2 – Gestão de outros fluxos
</t>
    </r>
    <r>
      <rPr>
        <sz val="11"/>
        <color theme="1"/>
        <rFont val="Calibri"/>
        <family val="2"/>
        <scheme val="minor"/>
      </rPr>
      <t>A gestão de outros fluxos será articulada entre o Município do Entroncamento e as entidades gestoras de fluxos específicos, com o objetivo de promover iniciativas locais que aumentem os resíduos recolhidos seletivamente, como sejam as embalagens e os REEE, integrados em projetos desenvolvidos nos estabelecimentos escolares, movimentos associativos ou outros projetos do Município. 
Para outros fluxos, para os quais se aguardam diretrizes quanto à criação de sistemas de responsabilidade alargada do produtor, o Município irá atuar em estrita colaboração com os operadores económicos (e.g. RCD, têxteis, OAU).
No âmbito desta ação, os quantitativos recolhidos seletivamente serão devidamente registados e contabilizados.
Os resultados obtidos nesta medida são amplamente divulgados e comunicados através dos canais do Município do Entroncamento, a par da divulgação digital nas redes sociais e sites institucionais, e nos órgãos de comunicação local.</t>
    </r>
  </si>
  <si>
    <r>
      <t xml:space="preserve">A rede de deposição e o serviço de recolha constituem-se como um dos principais pontos entre o utilizador e o sistema, sendo fundamental providenciar aos cidadãos uma experiência positiva na utilização dos contentores disponibilizados. Em grande medida, esta experiência está intrinsecamente relacionada com o bom estado de conservação e limpeza dos equipamentos de deposição, assim como das zonas envolventes. Assim, a presente medida pretende garantir a qualidade dos serviços de gestão de resíduos urbanos é um fator determinante para a adesão dos cidadãos na adoção das práticas adequadas na gestão de resíduos, e consequentemente para o bom desempenho do sistema no Município do Entroncamento.
</t>
    </r>
    <r>
      <rPr>
        <b/>
        <sz val="11"/>
        <color theme="1"/>
        <rFont val="Calibri"/>
        <family val="2"/>
        <scheme val="minor"/>
      </rPr>
      <t>Ação 1 – Monitorização da qualidade do serviço</t>
    </r>
    <r>
      <rPr>
        <sz val="11"/>
        <color theme="1"/>
        <rFont val="Calibri"/>
        <family val="2"/>
        <scheme val="minor"/>
      </rPr>
      <t xml:space="preserve">
Face aos desafios e ao desenvolvimento das opções estratégicas apontadas no presente PAPERSU, será regularmente aferida a prestação do serviço de gestão de resíduos urbanos, designadamente no que concerne: i) à frequência apropriada da recolha dos equipamentos de deposição (sobretudo no caso das recolhas seletivas dedicadas); ii) à adequação e requalificação dos recursos humanos, que permitam dar resposta em matéria de gestão de resíduos, na monitorização e acompanhamento de novas iniciativas e projetos; iii) à resposta adequada no caso de ocorrências/anomalias no sistema de gestão de resíduos urbanos. Transversalmente a esta ação deverá ser reforçada a comunicação entre o Município do Entroncamento com a Entidade Gestora em Alta, e demais operadores económicos com responsabilidade na recolha seletiva.
</t>
    </r>
    <r>
      <rPr>
        <b/>
        <sz val="11"/>
        <color theme="1"/>
        <rFont val="Calibri"/>
        <family val="2"/>
        <scheme val="minor"/>
      </rPr>
      <t>Ação 2 – Reporte de ocorrências</t>
    </r>
    <r>
      <rPr>
        <sz val="11"/>
        <color theme="1"/>
        <rFont val="Calibri"/>
        <family val="2"/>
        <scheme val="minor"/>
      </rPr>
      <t xml:space="preserve">
As necessidades de reporte de ocorrências deverão ser coordenadas pelo Município do Entroncamento, podendo ser relatadas pelas equipas de recolha ou equipas de fiscalização, para uma resposta rápida e eficaz.
Este reporte, será ainda alargado à população através de linha telefónica específica ou por meio de aplicação, que permita gerir as sugestões, reclamações e ocorrências de situações específicas.
</t>
    </r>
    <r>
      <rPr>
        <b/>
        <sz val="11"/>
        <color theme="1"/>
        <rFont val="Calibri"/>
        <family val="2"/>
        <scheme val="minor"/>
      </rPr>
      <t>Ação 3 – Divulgação das metas de gestão de resíduos urbanos</t>
    </r>
    <r>
      <rPr>
        <sz val="11"/>
        <color theme="1"/>
        <rFont val="Calibri"/>
        <family val="2"/>
        <scheme val="minor"/>
      </rPr>
      <t xml:space="preserve">
Os resultados obtidos na gestão de resíduos urbanos (tratamento na origem, recolha e valorização de resíduos), dos vários fluxos dos resíduos urbanos serão divulgados e comunicados à população. Estes dados servirão de base para ajustar campanhas de sensibilização e comunicação previstas nas restantes medidas do PAPERSU.</t>
    </r>
  </si>
  <si>
    <t>Baldes de 7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</si>
</sst>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quot;$&quot;* #,##0.00_);_(&quot;$&quot;* \(#,##0.00\);_(&quot;$&quot;* &quot;-&quot;??_);_(@_)"/>
    <numFmt numFmtId="165" formatCode="####;####;\-"/>
    <numFmt numFmtId="166" formatCode="#,##0;#,##0;\-"/>
    <numFmt numFmtId="167" formatCode="#,##0%;#,##0%;\-"/>
    <numFmt numFmtId="168" formatCode="#,##0;\-#,##0;\-"/>
    <numFmt numFmtId="169" formatCode="mmmm&quot; de &quot;yyyy"/>
    <numFmt numFmtId="170" formatCode="#\ ##0"/>
    <numFmt numFmtId="171" formatCode="0.000"/>
    <numFmt numFmtId="172" formatCode="_-* #,##0.00\ [$€-816]_-;\-* #,##0.00\ [$€-816]_-;_-* &quot;-&quot;??\ [$€-816]_-;_-@_-"/>
  </numFmts>
  <fonts count="69"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color rgb="FF0070C0"/>
      <name val="Calibri"/>
      <family val="2"/>
      <scheme val="minor"/>
    </font>
    <font>
      <i/>
      <sz val="11"/>
      <color rgb="FF7030A0"/>
      <name val="Calibri"/>
      <family val="2"/>
      <scheme val="minor"/>
    </font>
    <font>
      <sz val="11"/>
      <color rgb="FF7030A0"/>
      <name val="Calibri"/>
      <family val="2"/>
      <scheme val="minor"/>
    </font>
    <font>
      <sz val="11"/>
      <color theme="0"/>
      <name val="Calibri"/>
      <family val="2"/>
    </font>
    <font>
      <b/>
      <sz val="11"/>
      <color rgb="FF7030A0"/>
      <name val="Calibri"/>
      <family val="2"/>
      <scheme val="minor"/>
    </font>
    <font>
      <b/>
      <sz val="12"/>
      <color rgb="FF7030A0"/>
      <name val="Calibri"/>
      <family val="2"/>
      <scheme val="minor"/>
    </font>
    <font>
      <sz val="12"/>
      <color rgb="FF7030A0"/>
      <name val="Calibri"/>
      <family val="2"/>
      <scheme val="minor"/>
    </font>
    <font>
      <sz val="12"/>
      <color theme="1"/>
      <name val="Calibri"/>
      <family val="2"/>
      <scheme val="minor"/>
    </font>
    <font>
      <sz val="11"/>
      <color theme="5"/>
      <name val="Calibri"/>
      <family val="2"/>
      <scheme val="minor"/>
    </font>
    <font>
      <i/>
      <sz val="11"/>
      <color theme="5"/>
      <name val="Calibri"/>
      <family val="2"/>
      <scheme val="minor"/>
    </font>
    <font>
      <sz val="9"/>
      <color indexed="81"/>
      <name val="Tahoma"/>
      <family val="2"/>
    </font>
    <font>
      <b/>
      <sz val="11"/>
      <color theme="5" tint="-0.249977111117893"/>
      <name val="Calibri"/>
      <family val="2"/>
      <scheme val="minor"/>
    </font>
    <font>
      <i/>
      <u/>
      <sz val="11"/>
      <color theme="5"/>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name val="Calibri"/>
      <family val="2"/>
      <scheme val="minor"/>
    </font>
    <font>
      <sz val="9.35"/>
      <color theme="0"/>
      <name val="Calibri"/>
      <family val="2"/>
    </font>
    <font>
      <sz val="8"/>
      <color theme="0"/>
      <name val="Calibri"/>
      <family val="2"/>
    </font>
    <font>
      <b/>
      <sz val="11"/>
      <color rgb="FF7030A0"/>
      <name val="Calibri"/>
      <family val="2"/>
    </font>
    <font>
      <b/>
      <i/>
      <sz val="11"/>
      <color theme="0"/>
      <name val="Calibri"/>
      <family val="2"/>
    </font>
    <font>
      <sz val="10"/>
      <color theme="1"/>
      <name val="Calibri"/>
      <family val="2"/>
      <scheme val="minor"/>
    </font>
    <font>
      <b/>
      <sz val="10"/>
      <color theme="1"/>
      <name val="Calibri"/>
      <family val="2"/>
      <scheme val="minor"/>
    </font>
    <font>
      <b/>
      <sz val="10"/>
      <color theme="0"/>
      <name val="Calibri"/>
      <family val="2"/>
      <scheme val="minor"/>
    </font>
    <font>
      <sz val="10"/>
      <color theme="0"/>
      <name val="Calibri Light"/>
      <family val="2"/>
    </font>
    <font>
      <sz val="11"/>
      <color rgb="FF000000"/>
      <name val="Calibri"/>
      <family val="2"/>
    </font>
    <font>
      <sz val="11"/>
      <name val="Calibri"/>
      <family val="2"/>
    </font>
    <font>
      <sz val="9"/>
      <color theme="1"/>
      <name val="Calibri"/>
      <family val="2"/>
      <scheme val="minor"/>
    </font>
    <font>
      <sz val="9"/>
      <name val="Calibri"/>
      <family val="2"/>
      <scheme val="minor"/>
    </font>
    <font>
      <sz val="9"/>
      <color rgb="FF000000"/>
      <name val="Calibri"/>
      <family val="2"/>
    </font>
    <font>
      <i/>
      <sz val="9"/>
      <color rgb="FF000000"/>
      <name val="Calibri"/>
      <family val="2"/>
    </font>
    <font>
      <b/>
      <sz val="10"/>
      <color rgb="FF0070C0"/>
      <name val="Calibri Light"/>
      <family val="2"/>
    </font>
    <font>
      <b/>
      <sz val="11"/>
      <color rgb="FFFFFFFF"/>
      <name val="Calibri"/>
      <family val="2"/>
      <scheme val="minor"/>
    </font>
    <font>
      <b/>
      <i/>
      <sz val="11"/>
      <color rgb="FFFFFFFF"/>
      <name val="Calibri"/>
      <family val="2"/>
      <scheme val="minor"/>
    </font>
    <font>
      <i/>
      <sz val="11"/>
      <color theme="0"/>
      <name val="Calibri"/>
      <family val="2"/>
      <scheme val="minor"/>
    </font>
    <font>
      <sz val="9"/>
      <name val="Calibri"/>
      <family val="2"/>
    </font>
    <font>
      <b/>
      <sz val="11"/>
      <color rgb="FFFF0000"/>
      <name val="Calibri"/>
      <family val="2"/>
      <scheme val="minor"/>
    </font>
    <font>
      <i/>
      <sz val="9"/>
      <name val="Calibri"/>
      <family val="2"/>
    </font>
    <font>
      <b/>
      <sz val="9"/>
      <name val="Calibri"/>
      <family val="2"/>
    </font>
    <font>
      <b/>
      <sz val="9"/>
      <color rgb="FF000000"/>
      <name val="Calibri"/>
      <family val="2"/>
    </font>
    <font>
      <b/>
      <sz val="9"/>
      <name val="Calibri"/>
      <family val="2"/>
      <scheme val="minor"/>
    </font>
    <font>
      <b/>
      <sz val="9"/>
      <color theme="1"/>
      <name val="Calibri"/>
      <family val="2"/>
      <scheme val="minor"/>
    </font>
    <font>
      <b/>
      <sz val="11"/>
      <name val="Calibri"/>
      <family val="2"/>
    </font>
    <font>
      <sz val="11"/>
      <color indexed="81"/>
      <name val="Calibri"/>
      <family val="2"/>
      <scheme val="minor"/>
    </font>
    <font>
      <sz val="10"/>
      <name val="Calibri"/>
      <family val="2"/>
      <scheme val="minor"/>
    </font>
    <font>
      <sz val="12"/>
      <name val="Calibri Light"/>
      <family val="2"/>
      <scheme val="major"/>
    </font>
    <font>
      <i/>
      <sz val="10"/>
      <name val="Calibri"/>
      <family val="2"/>
      <scheme val="minor"/>
    </font>
    <font>
      <sz val="10"/>
      <name val="Calibri Light"/>
      <family val="2"/>
    </font>
    <font>
      <b/>
      <sz val="10"/>
      <name val="Calibri"/>
      <family val="2"/>
      <scheme val="minor"/>
    </font>
    <font>
      <b/>
      <sz val="12"/>
      <name val="Calibri Light"/>
      <family val="2"/>
      <scheme val="major"/>
    </font>
    <font>
      <sz val="8"/>
      <color theme="1"/>
      <name val="Calibri"/>
      <family val="2"/>
      <scheme val="minor"/>
    </font>
    <font>
      <sz val="10"/>
      <name val="Arial"/>
      <family val="2"/>
    </font>
    <font>
      <sz val="11"/>
      <color indexed="8"/>
      <name val="Arial"/>
      <family val="2"/>
    </font>
    <font>
      <b/>
      <sz val="11"/>
      <color indexed="8"/>
      <name val="Arial"/>
      <family val="2"/>
    </font>
    <font>
      <b/>
      <sz val="8"/>
      <color indexed="8"/>
      <name val="Arial"/>
      <family val="2"/>
    </font>
    <font>
      <sz val="8"/>
      <color indexed="8"/>
      <name val="Arial"/>
      <family val="2"/>
    </font>
    <font>
      <b/>
      <sz val="9"/>
      <color indexed="8"/>
      <name val="Arial"/>
      <family val="2"/>
    </font>
    <font>
      <sz val="10"/>
      <color indexed="8"/>
      <name val="Arial"/>
      <family val="2"/>
    </font>
    <font>
      <sz val="9"/>
      <color indexed="8"/>
      <name val="Arial"/>
      <family val="2"/>
    </font>
    <font>
      <sz val="10"/>
      <color rgb="FFFF0000"/>
      <name val="Arial"/>
      <family val="2"/>
    </font>
    <font>
      <b/>
      <sz val="9"/>
      <name val="Arial"/>
      <family val="2"/>
    </font>
    <font>
      <b/>
      <sz val="10"/>
      <color indexed="8"/>
      <name val="Arial"/>
      <family val="2"/>
    </font>
    <font>
      <sz val="9"/>
      <name val="Arial"/>
      <family val="2"/>
    </font>
    <font>
      <b/>
      <sz val="11"/>
      <color rgb="FFFFFF00"/>
      <name val="Calibri"/>
      <family val="2"/>
      <scheme val="minor"/>
    </font>
    <font>
      <b/>
      <sz val="18"/>
      <color indexed="8"/>
      <name val="Arial"/>
      <family val="2"/>
    </font>
  </fonts>
  <fills count="22">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002060"/>
        <bgColor indexed="64"/>
      </patternFill>
    </fill>
    <fill>
      <patternFill patternType="solid">
        <fgColor rgb="FFF2F2F2"/>
        <bgColor indexed="64"/>
      </patternFill>
    </fill>
    <fill>
      <patternFill patternType="solid">
        <fgColor rgb="FF92D050"/>
        <bgColor indexed="64"/>
      </patternFill>
    </fill>
    <fill>
      <patternFill patternType="solid">
        <fgColor theme="2"/>
        <bgColor indexed="64"/>
      </patternFill>
    </fill>
    <fill>
      <patternFill patternType="solid">
        <fgColor rgb="FF7030A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0"/>
        <bgColor indexed="64"/>
      </patternFill>
    </fill>
    <fill>
      <patternFill patternType="solid">
        <fgColor theme="3" tint="0.79998168889431442"/>
        <bgColor indexed="64"/>
      </patternFill>
    </fill>
  </fills>
  <borders count="87">
    <border>
      <left/>
      <right/>
      <top/>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diagonal/>
    </border>
    <border>
      <left style="thin">
        <color rgb="FF0070C0"/>
      </left>
      <right/>
      <top/>
      <bottom/>
      <diagonal/>
    </border>
    <border>
      <left style="thin">
        <color rgb="FF0070C0"/>
      </left>
      <right/>
      <top/>
      <bottom style="thin">
        <color rgb="FF0070C0"/>
      </bottom>
      <diagonal/>
    </border>
    <border>
      <left/>
      <right style="thin">
        <color rgb="FF0070C0"/>
      </right>
      <top style="thin">
        <color rgb="FF0070C0"/>
      </top>
      <bottom/>
      <diagonal/>
    </border>
    <border>
      <left/>
      <right style="thin">
        <color rgb="FF0070C0"/>
      </right>
      <top/>
      <bottom/>
      <diagonal/>
    </border>
    <border>
      <left/>
      <right style="thin">
        <color rgb="FF0070C0"/>
      </right>
      <top/>
      <bottom style="thin">
        <color rgb="FF0070C0"/>
      </bottom>
      <diagonal/>
    </border>
    <border>
      <left/>
      <right/>
      <top style="thin">
        <color rgb="FF0070C0"/>
      </top>
      <bottom/>
      <diagonal/>
    </border>
    <border>
      <left/>
      <right/>
      <top/>
      <bottom style="thin">
        <color rgb="FF0070C0"/>
      </bottom>
      <diagonal/>
    </border>
    <border>
      <left/>
      <right style="hair">
        <color theme="0"/>
      </right>
      <top/>
      <bottom style="hair">
        <color theme="0"/>
      </bottom>
      <diagonal/>
    </border>
    <border>
      <left style="hair">
        <color theme="0"/>
      </left>
      <right style="hair">
        <color theme="0"/>
      </right>
      <top/>
      <bottom style="hair">
        <color theme="0"/>
      </bottom>
      <diagonal/>
    </border>
    <border>
      <left style="hair">
        <color theme="0"/>
      </left>
      <right/>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hair">
        <color theme="0"/>
      </left>
      <right style="hair">
        <color theme="0"/>
      </right>
      <top style="hair">
        <color theme="0"/>
      </top>
      <bottom/>
      <diagonal/>
    </border>
    <border>
      <left/>
      <right/>
      <top/>
      <bottom style="hair">
        <color theme="0"/>
      </bottom>
      <diagonal/>
    </border>
    <border>
      <left style="hair">
        <color theme="0"/>
      </left>
      <right style="hair">
        <color theme="0"/>
      </right>
      <top/>
      <bottom/>
      <diagonal/>
    </border>
    <border>
      <left/>
      <right/>
      <top style="hair">
        <color theme="0"/>
      </top>
      <bottom style="hair">
        <color theme="0"/>
      </bottom>
      <diagonal/>
    </border>
    <border>
      <left style="hair">
        <color theme="0"/>
      </left>
      <right style="thin">
        <color rgb="FF0070C0"/>
      </right>
      <top/>
      <bottom style="hair">
        <color theme="0"/>
      </bottom>
      <diagonal/>
    </border>
    <border>
      <left style="hair">
        <color theme="0"/>
      </left>
      <right style="thin">
        <color rgb="FF0070C0"/>
      </right>
      <top style="hair">
        <color theme="0"/>
      </top>
      <bottom style="hair">
        <color theme="0"/>
      </bottom>
      <diagonal/>
    </border>
    <border>
      <left style="hair">
        <color theme="0"/>
      </left>
      <right style="thin">
        <color rgb="FF0070C0"/>
      </right>
      <top style="hair">
        <color theme="0"/>
      </top>
      <bottom/>
      <diagonal/>
    </border>
    <border>
      <left style="thin">
        <color rgb="FF0070C0"/>
      </left>
      <right/>
      <top/>
      <bottom style="hair">
        <color theme="0"/>
      </bottom>
      <diagonal/>
    </border>
    <border>
      <left style="thin">
        <color rgb="FF0070C0"/>
      </left>
      <right/>
      <top style="hair">
        <color theme="0"/>
      </top>
      <bottom style="thin">
        <color rgb="FF0070C0"/>
      </bottom>
      <diagonal/>
    </border>
    <border>
      <left style="hair">
        <color theme="0"/>
      </left>
      <right style="hair">
        <color theme="0"/>
      </right>
      <top style="hair">
        <color theme="0"/>
      </top>
      <bottom style="thin">
        <color rgb="FF0070C0"/>
      </bottom>
      <diagonal/>
    </border>
    <border>
      <left style="hair">
        <color theme="0"/>
      </left>
      <right style="thin">
        <color rgb="FF0070C0"/>
      </right>
      <top style="hair">
        <color theme="0"/>
      </top>
      <bottom style="thin">
        <color rgb="FF0070C0"/>
      </bottom>
      <diagonal/>
    </border>
    <border>
      <left style="thin">
        <color rgb="FF0070C0"/>
      </left>
      <right style="hair">
        <color theme="0"/>
      </right>
      <top/>
      <bottom style="hair">
        <color theme="0"/>
      </bottom>
      <diagonal/>
    </border>
    <border>
      <left style="thin">
        <color rgb="FF0070C0"/>
      </left>
      <right style="hair">
        <color theme="0"/>
      </right>
      <top style="hair">
        <color theme="0"/>
      </top>
      <bottom style="hair">
        <color theme="0"/>
      </bottom>
      <diagonal/>
    </border>
    <border>
      <left style="thin">
        <color rgb="FF0070C0"/>
      </left>
      <right style="hair">
        <color theme="0"/>
      </right>
      <top style="hair">
        <color theme="0"/>
      </top>
      <bottom/>
      <diagonal/>
    </border>
    <border>
      <left style="thin">
        <color rgb="FF0070C0"/>
      </left>
      <right style="hair">
        <color theme="0"/>
      </right>
      <top style="hair">
        <color theme="0"/>
      </top>
      <bottom style="thin">
        <color rgb="FF0070C0"/>
      </bottom>
      <diagonal/>
    </border>
    <border>
      <left style="hair">
        <color theme="0"/>
      </left>
      <right style="hair">
        <color theme="0"/>
      </right>
      <top/>
      <bottom style="thin">
        <color rgb="FF0070C0"/>
      </bottom>
      <diagonal/>
    </border>
    <border>
      <left style="hair">
        <color theme="0"/>
      </left>
      <right style="thin">
        <color rgb="FF0070C0"/>
      </right>
      <top/>
      <bottom style="thin">
        <color rgb="FF0070C0"/>
      </bottom>
      <diagonal/>
    </border>
    <border>
      <left style="thin">
        <color rgb="FF0070C0"/>
      </left>
      <right/>
      <top style="hair">
        <color theme="0"/>
      </top>
      <bottom style="hair">
        <color theme="0"/>
      </bottom>
      <diagonal/>
    </border>
    <border>
      <left style="thin">
        <color rgb="FF0070C0"/>
      </left>
      <right/>
      <top style="hair">
        <color theme="0"/>
      </top>
      <bottom/>
      <diagonal/>
    </border>
    <border>
      <left/>
      <right style="hair">
        <color theme="0"/>
      </right>
      <top style="hair">
        <color theme="0"/>
      </top>
      <bottom style="thin">
        <color rgb="FF0070C0"/>
      </bottom>
      <diagonal/>
    </border>
    <border>
      <left style="hair">
        <color theme="0"/>
      </left>
      <right style="thin">
        <color rgb="FF0070C0"/>
      </right>
      <top/>
      <bottom/>
      <diagonal/>
    </border>
    <border>
      <left/>
      <right style="thin">
        <color rgb="FF0070C0"/>
      </right>
      <top style="hair">
        <color theme="0"/>
      </top>
      <bottom style="hair">
        <color theme="0"/>
      </bottom>
      <diagonal/>
    </border>
    <border>
      <left/>
      <right/>
      <top style="hair">
        <color theme="0"/>
      </top>
      <bottom style="thin">
        <color rgb="FF0070C0"/>
      </bottom>
      <diagonal/>
    </border>
    <border>
      <left style="hair">
        <color theme="0"/>
      </left>
      <right/>
      <top style="hair">
        <color theme="0"/>
      </top>
      <bottom style="thin">
        <color rgb="FF0070C0"/>
      </bottom>
      <diagonal/>
    </border>
    <border>
      <left style="thin">
        <color rgb="FF0070C0"/>
      </left>
      <right style="hair">
        <color theme="0"/>
      </right>
      <top/>
      <bottom/>
      <diagonal/>
    </border>
    <border>
      <left/>
      <right/>
      <top style="thin">
        <color rgb="FF0070C0"/>
      </top>
      <bottom style="thin">
        <color rgb="FF0070C0"/>
      </bottom>
      <diagonal/>
    </border>
    <border>
      <left/>
      <right/>
      <top style="medium">
        <color theme="0"/>
      </top>
      <bottom/>
      <diagonal/>
    </border>
    <border>
      <left/>
      <right/>
      <top/>
      <bottom style="medium">
        <color theme="0"/>
      </bottom>
      <diagonal/>
    </border>
    <border>
      <left style="thin">
        <color rgb="FF0070C0"/>
      </left>
      <right style="thin">
        <color rgb="FF000000"/>
      </right>
      <top style="thin">
        <color rgb="FF000000"/>
      </top>
      <bottom style="thin">
        <color rgb="FF00000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diagonal/>
    </border>
    <border>
      <left style="hair">
        <color theme="0"/>
      </left>
      <right style="hair">
        <color theme="0"/>
      </right>
      <top style="hair">
        <color theme="0"/>
      </top>
      <bottom style="thin">
        <color theme="8" tint="-0.249977111117893"/>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theme="0"/>
      </left>
      <right style="thin">
        <color indexed="64"/>
      </right>
      <top/>
      <bottom style="hair">
        <color theme="0"/>
      </bottom>
      <diagonal/>
    </border>
    <border>
      <left style="hair">
        <color theme="0"/>
      </left>
      <right style="thin">
        <color indexed="64"/>
      </right>
      <top style="hair">
        <color theme="0"/>
      </top>
      <bottom style="hair">
        <color theme="0"/>
      </bottom>
      <diagonal/>
    </border>
    <border>
      <left style="hair">
        <color theme="0"/>
      </left>
      <right style="thin">
        <color indexed="64"/>
      </right>
      <top style="hair">
        <color theme="0"/>
      </top>
      <bottom/>
      <diagonal/>
    </border>
    <border>
      <left style="thin">
        <color indexed="64"/>
      </left>
      <right/>
      <top/>
      <bottom style="hair">
        <color theme="0"/>
      </bottom>
      <diagonal/>
    </border>
    <border>
      <left style="thin">
        <color indexed="64"/>
      </left>
      <right/>
      <top style="hair">
        <color theme="0"/>
      </top>
      <bottom style="thin">
        <color indexed="64"/>
      </bottom>
      <diagonal/>
    </border>
    <border>
      <left style="hair">
        <color theme="0"/>
      </left>
      <right style="hair">
        <color theme="0"/>
      </right>
      <top style="hair">
        <color theme="0"/>
      </top>
      <bottom style="thin">
        <color indexed="64"/>
      </bottom>
      <diagonal/>
    </border>
    <border>
      <left style="hair">
        <color theme="0"/>
      </left>
      <right style="thin">
        <color indexed="64"/>
      </right>
      <top style="hair">
        <color theme="0"/>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0"/>
      </left>
      <right style="thin">
        <color indexed="64"/>
      </right>
      <top style="hair">
        <color theme="0"/>
      </top>
      <bottom style="thin">
        <color theme="8" tint="-0.249977111117893"/>
      </bottom>
      <diagonal/>
    </border>
    <border>
      <left style="thin">
        <color indexed="64"/>
      </left>
      <right/>
      <top style="hair">
        <color theme="0"/>
      </top>
      <bottom style="hair">
        <color theme="0"/>
      </bottom>
      <diagonal/>
    </border>
    <border>
      <left style="thin">
        <color indexed="64"/>
      </left>
      <right/>
      <top style="hair">
        <color theme="0"/>
      </top>
      <bottom/>
      <diagonal/>
    </border>
    <border>
      <left style="thin">
        <color indexed="64"/>
      </left>
      <right style="hair">
        <color theme="0"/>
      </right>
      <top/>
      <bottom/>
      <diagonal/>
    </border>
    <border>
      <left style="thin">
        <color indexed="64"/>
      </left>
      <right style="hair">
        <color theme="0"/>
      </right>
      <top/>
      <bottom style="hair">
        <color theme="0"/>
      </bottom>
      <diagonal/>
    </border>
    <border>
      <left style="thin">
        <color indexed="64"/>
      </left>
      <right style="hair">
        <color theme="0"/>
      </right>
      <top style="hair">
        <color theme="0"/>
      </top>
      <bottom style="hair">
        <color theme="0"/>
      </bottom>
      <diagonal/>
    </border>
    <border>
      <left/>
      <right style="thin">
        <color indexed="64"/>
      </right>
      <top style="hair">
        <color theme="0"/>
      </top>
      <bottom style="hair">
        <color theme="0"/>
      </bottom>
      <diagonal/>
    </border>
    <border>
      <left style="thin">
        <color indexed="64"/>
      </left>
      <right style="hair">
        <color theme="0"/>
      </right>
      <top style="hair">
        <color theme="0"/>
      </top>
      <bottom style="thin">
        <color indexed="64"/>
      </bottom>
      <diagonal/>
    </border>
    <border>
      <left style="hair">
        <color theme="0"/>
      </left>
      <right/>
      <top style="hair">
        <color theme="0"/>
      </top>
      <bottom style="thin">
        <color indexed="64"/>
      </bottom>
      <diagonal/>
    </border>
    <border>
      <left/>
      <right/>
      <top style="hair">
        <color theme="0"/>
      </top>
      <bottom style="thin">
        <color indexed="64"/>
      </bottom>
      <diagonal/>
    </border>
    <border>
      <left/>
      <right style="hair">
        <color theme="0"/>
      </right>
      <top style="hair">
        <color theme="0"/>
      </top>
      <bottom style="thin">
        <color indexed="64"/>
      </bottom>
      <diagonal/>
    </border>
  </borders>
  <cellStyleXfs count="5">
    <xf numFmtId="0" fontId="0" fillId="0" borderId="0"/>
    <xf numFmtId="0" fontId="19" fillId="0" borderId="0"/>
    <xf numFmtId="9" fontId="19" fillId="0" borderId="0" applyFont="0" applyFill="0" applyBorder="0" applyAlignment="0" applyProtection="0"/>
    <xf numFmtId="0" fontId="55" fillId="0" borderId="0"/>
    <xf numFmtId="164" fontId="19" fillId="0" borderId="0" applyFont="0" applyFill="0" applyBorder="0" applyAlignment="0" applyProtection="0"/>
  </cellStyleXfs>
  <cellXfs count="479">
    <xf numFmtId="0" fontId="0" fillId="0" borderId="0" xfId="0"/>
    <xf numFmtId="0" fontId="0" fillId="0" borderId="0" xfId="0" applyAlignment="1">
      <alignment vertical="center"/>
    </xf>
    <xf numFmtId="0" fontId="0" fillId="0" borderId="0" xfId="0" applyAlignment="1">
      <alignment horizontal="left" vertical="center" indent="1"/>
    </xf>
    <xf numFmtId="0" fontId="1" fillId="2" borderId="1" xfId="0" applyFont="1" applyFill="1" applyBorder="1" applyAlignment="1">
      <alignment horizontal="left" vertical="center" indent="1"/>
    </xf>
    <xf numFmtId="0" fontId="1" fillId="2" borderId="3" xfId="0" applyFont="1" applyFill="1" applyBorder="1" applyAlignment="1">
      <alignment horizontal="left" vertical="center" indent="1"/>
    </xf>
    <xf numFmtId="0" fontId="0" fillId="0" borderId="4" xfId="0" applyBorder="1" applyAlignment="1">
      <alignment horizontal="left" vertical="center" indent="2"/>
    </xf>
    <xf numFmtId="0" fontId="0" fillId="0" borderId="7" xfId="0" applyBorder="1" applyAlignment="1">
      <alignmen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left" vertical="center" indent="3"/>
    </xf>
    <xf numFmtId="0" fontId="4" fillId="3" borderId="5" xfId="0" applyFont="1" applyFill="1" applyBorder="1" applyAlignment="1">
      <alignment horizontal="left" vertical="center" indent="3"/>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 borderId="2" xfId="0" applyFont="1" applyFill="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1" fillId="2" borderId="0" xfId="0" applyFont="1" applyFill="1" applyAlignment="1">
      <alignment horizontal="center" vertical="center"/>
    </xf>
    <xf numFmtId="0" fontId="0" fillId="0" borderId="0" xfId="0" applyAlignment="1">
      <alignment horizontal="center" vertical="center"/>
    </xf>
    <xf numFmtId="0" fontId="0" fillId="0" borderId="4" xfId="0" applyBorder="1" applyAlignment="1">
      <alignment vertical="center"/>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3" borderId="7" xfId="0" applyFont="1" applyFill="1" applyBorder="1" applyAlignment="1">
      <alignment vertical="center"/>
    </xf>
    <xf numFmtId="0" fontId="4" fillId="3" borderId="8" xfId="0" applyFont="1" applyFill="1" applyBorder="1" applyAlignment="1">
      <alignment vertical="center"/>
    </xf>
    <xf numFmtId="0" fontId="0" fillId="0" borderId="0" xfId="0" applyAlignment="1">
      <alignment horizontal="right" vertical="center" indent="1"/>
    </xf>
    <xf numFmtId="0" fontId="6" fillId="0" borderId="0" xfId="0" applyFont="1" applyAlignment="1">
      <alignment vertical="center"/>
    </xf>
    <xf numFmtId="0" fontId="0" fillId="0" borderId="7" xfId="0" applyBorder="1"/>
    <xf numFmtId="0" fontId="0" fillId="0" borderId="4" xfId="0" applyBorder="1"/>
    <xf numFmtId="0" fontId="0" fillId="0" borderId="5" xfId="0" applyBorder="1"/>
    <xf numFmtId="0" fontId="0" fillId="0" borderId="10" xfId="0" applyBorder="1"/>
    <xf numFmtId="0" fontId="0" fillId="0" borderId="8" xfId="0" applyBorder="1"/>
    <xf numFmtId="0" fontId="0" fillId="0" borderId="9" xfId="0" applyBorder="1"/>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left" vertical="center" wrapText="1" indent="1"/>
    </xf>
    <xf numFmtId="0" fontId="0" fillId="2" borderId="9" xfId="0" applyFill="1" applyBorder="1"/>
    <xf numFmtId="0" fontId="2" fillId="0" borderId="4" xfId="0" applyFont="1" applyBorder="1" applyAlignment="1">
      <alignment horizontal="left" vertical="center" indent="1"/>
    </xf>
    <xf numFmtId="0" fontId="2" fillId="0" borderId="4" xfId="0" applyFont="1" applyBorder="1" applyAlignment="1">
      <alignment horizontal="left" vertical="center" indent="2"/>
    </xf>
    <xf numFmtId="0" fontId="0" fillId="0" borderId="7" xfId="0" applyBorder="1" applyAlignment="1">
      <alignment horizontal="right" vertical="center" indent="1"/>
    </xf>
    <xf numFmtId="0" fontId="0" fillId="0" borderId="4" xfId="0" applyBorder="1" applyAlignment="1">
      <alignment horizontal="left" vertical="center" indent="3"/>
    </xf>
    <xf numFmtId="0" fontId="3" fillId="0" borderId="4" xfId="0" applyFont="1" applyBorder="1" applyAlignment="1">
      <alignment horizontal="left" vertical="center" indent="1"/>
    </xf>
    <xf numFmtId="0" fontId="0" fillId="0" borderId="0" xfId="0" applyAlignment="1">
      <alignment horizontal="left" indent="1"/>
    </xf>
    <xf numFmtId="0" fontId="9" fillId="0" borderId="4" xfId="0" applyFont="1" applyBorder="1" applyAlignment="1">
      <alignment horizontal="left" indent="1"/>
    </xf>
    <xf numFmtId="0" fontId="10" fillId="0" borderId="4" xfId="0" applyFont="1" applyBorder="1" applyAlignment="1">
      <alignment horizontal="left" indent="1"/>
    </xf>
    <xf numFmtId="0" fontId="11" fillId="0" borderId="4" xfId="0" applyFont="1" applyBorder="1" applyAlignment="1">
      <alignment horizontal="left" indent="1"/>
    </xf>
    <xf numFmtId="0" fontId="9" fillId="0" borderId="0" xfId="0" applyFont="1" applyAlignment="1">
      <alignment horizontal="left" indent="1"/>
    </xf>
    <xf numFmtId="0" fontId="10" fillId="0" borderId="0" xfId="0" applyFont="1" applyAlignment="1">
      <alignment horizontal="left" indent="1"/>
    </xf>
    <xf numFmtId="0" fontId="11" fillId="0" borderId="0" xfId="0" applyFont="1" applyAlignment="1">
      <alignment horizontal="left" indent="1"/>
    </xf>
    <xf numFmtId="0" fontId="1" fillId="2" borderId="9" xfId="0" applyFont="1" applyFill="1" applyBorder="1" applyAlignment="1">
      <alignment horizontal="left" vertical="center" wrapText="1" indent="1"/>
    </xf>
    <xf numFmtId="0" fontId="3" fillId="0" borderId="0" xfId="0" applyFont="1" applyAlignment="1">
      <alignment horizontal="left" vertical="center" indent="1"/>
    </xf>
    <xf numFmtId="0" fontId="12" fillId="0" borderId="4" xfId="0" applyFont="1" applyBorder="1" applyAlignment="1">
      <alignment horizontal="left" vertical="center" indent="2"/>
    </xf>
    <xf numFmtId="0" fontId="13" fillId="0" borderId="0" xfId="0" applyFont="1" applyAlignment="1">
      <alignment horizontal="left" vertical="center" indent="1"/>
    </xf>
    <xf numFmtId="0" fontId="15" fillId="0" borderId="0" xfId="0" applyFont="1" applyAlignment="1">
      <alignment horizontal="center" vertical="center"/>
    </xf>
    <xf numFmtId="0" fontId="16" fillId="0" borderId="0" xfId="0" applyFont="1" applyAlignment="1">
      <alignment vertical="center"/>
    </xf>
    <xf numFmtId="41" fontId="0" fillId="0" borderId="0" xfId="0" applyNumberFormat="1" applyAlignment="1">
      <alignment vertical="center"/>
    </xf>
    <xf numFmtId="0" fontId="1" fillId="2" borderId="3" xfId="0" applyFont="1" applyFill="1" applyBorder="1" applyAlignment="1">
      <alignment horizontal="center" vertical="center" wrapText="1"/>
    </xf>
    <xf numFmtId="0" fontId="20" fillId="0" borderId="4" xfId="0" applyFont="1" applyBorder="1" applyAlignment="1">
      <alignment horizontal="left" vertical="center" indent="2"/>
    </xf>
    <xf numFmtId="0" fontId="4" fillId="3" borderId="7" xfId="0" quotePrefix="1" applyFont="1" applyFill="1" applyBorder="1" applyAlignment="1">
      <alignment horizontal="center" vertical="center"/>
    </xf>
    <xf numFmtId="0" fontId="20" fillId="0" borderId="0" xfId="0" applyFont="1" applyAlignment="1">
      <alignment horizontal="left" vertical="center" indent="1"/>
    </xf>
    <xf numFmtId="49" fontId="4" fillId="3" borderId="7" xfId="0" applyNumberFormat="1" applyFont="1" applyFill="1" applyBorder="1" applyAlignment="1">
      <alignment horizontal="left" vertical="center" indent="1"/>
    </xf>
    <xf numFmtId="49" fontId="0" fillId="3" borderId="4" xfId="0" applyNumberFormat="1" applyFill="1" applyBorder="1" applyAlignment="1">
      <alignment horizontal="center" vertical="center"/>
    </xf>
    <xf numFmtId="49" fontId="0" fillId="3" borderId="7" xfId="0" applyNumberFormat="1" applyFill="1" applyBorder="1" applyAlignment="1">
      <alignment horizontal="center" vertical="center"/>
    </xf>
    <xf numFmtId="0" fontId="0" fillId="2" borderId="2" xfId="0" applyFill="1" applyBorder="1" applyAlignment="1">
      <alignment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3" fontId="0" fillId="0" borderId="4" xfId="0" applyNumberFormat="1" applyBorder="1" applyAlignment="1">
      <alignment horizontal="center" vertical="center"/>
    </xf>
    <xf numFmtId="3" fontId="0" fillId="0" borderId="5" xfId="0" applyNumberFormat="1" applyBorder="1" applyAlignment="1">
      <alignment horizontal="center" vertical="center"/>
    </xf>
    <xf numFmtId="0" fontId="1" fillId="2" borderId="1" xfId="0" applyFont="1" applyFill="1" applyBorder="1" applyAlignment="1">
      <alignment horizontal="left" vertical="center" wrapText="1" indent="1"/>
    </xf>
    <xf numFmtId="0" fontId="4" fillId="3" borderId="4" xfId="0" quotePrefix="1" applyFont="1" applyFill="1" applyBorder="1" applyAlignment="1">
      <alignment horizontal="left" vertical="center" wrapText="1" indent="1"/>
    </xf>
    <xf numFmtId="0" fontId="0" fillId="0" borderId="4" xfId="0" applyBorder="1" applyAlignment="1">
      <alignment horizontal="left" vertical="center" wrapText="1" indent="1"/>
    </xf>
    <xf numFmtId="0" fontId="4" fillId="3" borderId="5" xfId="0" quotePrefix="1" applyFont="1" applyFill="1" applyBorder="1" applyAlignment="1">
      <alignment horizontal="left" vertical="center" wrapText="1" indent="1"/>
    </xf>
    <xf numFmtId="3" fontId="0" fillId="3" borderId="12" xfId="0" applyNumberFormat="1" applyFill="1" applyBorder="1"/>
    <xf numFmtId="3" fontId="0" fillId="3" borderId="14" xfId="0" applyNumberFormat="1" applyFill="1" applyBorder="1"/>
    <xf numFmtId="3" fontId="0" fillId="3" borderId="15" xfId="0" applyNumberFormat="1" applyFill="1" applyBorder="1"/>
    <xf numFmtId="3" fontId="0" fillId="3" borderId="17" xfId="0" applyNumberFormat="1" applyFill="1" applyBorder="1"/>
    <xf numFmtId="3" fontId="4" fillId="3" borderId="12" xfId="0" applyNumberFormat="1" applyFont="1" applyFill="1" applyBorder="1" applyAlignment="1">
      <alignment horizontal="right" vertical="center" indent="1"/>
    </xf>
    <xf numFmtId="3" fontId="4" fillId="3" borderId="15" xfId="0" applyNumberFormat="1" applyFont="1" applyFill="1" applyBorder="1" applyAlignment="1">
      <alignment horizontal="right" vertical="center" indent="1"/>
    </xf>
    <xf numFmtId="3" fontId="4" fillId="3" borderId="17" xfId="0" applyNumberFormat="1" applyFont="1" applyFill="1" applyBorder="1" applyAlignment="1">
      <alignment horizontal="right" vertical="center" inden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20" fillId="0" borderId="4" xfId="0" applyFont="1" applyBorder="1" applyAlignment="1">
      <alignment horizontal="left" vertical="center" indent="1"/>
    </xf>
    <xf numFmtId="3" fontId="0" fillId="3" borderId="21" xfId="0" applyNumberFormat="1" applyFill="1" applyBorder="1"/>
    <xf numFmtId="3" fontId="0" fillId="3" borderId="22" xfId="0" applyNumberFormat="1" applyFill="1" applyBorder="1"/>
    <xf numFmtId="3" fontId="0" fillId="3" borderId="23" xfId="0" applyNumberFormat="1" applyFill="1" applyBorder="1"/>
    <xf numFmtId="3" fontId="0" fillId="0" borderId="0" xfId="0" applyNumberFormat="1"/>
    <xf numFmtId="3" fontId="0" fillId="0" borderId="7" xfId="0" applyNumberFormat="1" applyBorder="1"/>
    <xf numFmtId="0" fontId="20" fillId="0" borderId="4" xfId="0" applyFont="1" applyBorder="1" applyAlignment="1">
      <alignment horizontal="right" vertical="center" indent="1"/>
    </xf>
    <xf numFmtId="0" fontId="4" fillId="3" borderId="24" xfId="0" applyFont="1" applyFill="1" applyBorder="1" applyAlignment="1">
      <alignment horizontal="right" indent="2"/>
    </xf>
    <xf numFmtId="0" fontId="4" fillId="3" borderId="25" xfId="0" applyFont="1" applyFill="1" applyBorder="1" applyAlignment="1">
      <alignment horizontal="right" indent="2"/>
    </xf>
    <xf numFmtId="3" fontId="0" fillId="3" borderId="26" xfId="0" applyNumberFormat="1" applyFill="1" applyBorder="1"/>
    <xf numFmtId="3" fontId="0" fillId="3" borderId="27" xfId="0" applyNumberFormat="1" applyFill="1" applyBorder="1"/>
    <xf numFmtId="49" fontId="4" fillId="3" borderId="28" xfId="0" applyNumberFormat="1" applyFont="1" applyFill="1" applyBorder="1" applyAlignment="1">
      <alignment horizontal="left" vertical="center" indent="2"/>
    </xf>
    <xf numFmtId="49" fontId="4" fillId="3" borderId="29" xfId="0" applyNumberFormat="1" applyFont="1" applyFill="1" applyBorder="1" applyAlignment="1">
      <alignment horizontal="left" vertical="center" indent="2"/>
    </xf>
    <xf numFmtId="49" fontId="4" fillId="3" borderId="30" xfId="0" applyNumberFormat="1" applyFont="1" applyFill="1" applyBorder="1" applyAlignment="1">
      <alignment horizontal="left" vertical="center" indent="2"/>
    </xf>
    <xf numFmtId="0" fontId="20" fillId="0" borderId="4" xfId="0" applyFont="1" applyBorder="1" applyAlignment="1">
      <alignment horizontal="left" vertical="center"/>
    </xf>
    <xf numFmtId="49" fontId="4" fillId="3" borderId="29" xfId="0" applyNumberFormat="1" applyFont="1" applyFill="1" applyBorder="1" applyAlignment="1">
      <alignment horizontal="left" vertical="center" indent="4"/>
    </xf>
    <xf numFmtId="49" fontId="4" fillId="3" borderId="30" xfId="0" applyNumberFormat="1" applyFont="1" applyFill="1" applyBorder="1" applyAlignment="1">
      <alignment horizontal="left" vertical="center" indent="4"/>
    </xf>
    <xf numFmtId="165" fontId="20" fillId="0" borderId="4" xfId="0" applyNumberFormat="1" applyFont="1" applyBorder="1" applyAlignment="1">
      <alignment horizontal="left" vertical="center" indent="4"/>
    </xf>
    <xf numFmtId="0" fontId="20" fillId="0" borderId="4" xfId="0" applyFont="1" applyBorder="1" applyAlignment="1">
      <alignment horizontal="left" vertical="center" wrapText="1" indent="1"/>
    </xf>
    <xf numFmtId="49" fontId="4" fillId="3" borderId="4" xfId="0" applyNumberFormat="1" applyFont="1" applyFill="1" applyBorder="1" applyAlignment="1">
      <alignment horizontal="left" vertical="center" indent="2"/>
    </xf>
    <xf numFmtId="0" fontId="5" fillId="0" borderId="0" xfId="0" applyFont="1"/>
    <xf numFmtId="49" fontId="4" fillId="3" borderId="31" xfId="0" applyNumberFormat="1" applyFont="1" applyFill="1" applyBorder="1" applyAlignment="1">
      <alignment horizontal="left" vertical="center" indent="2"/>
    </xf>
    <xf numFmtId="3" fontId="0" fillId="3" borderId="32" xfId="0" applyNumberFormat="1" applyFill="1" applyBorder="1"/>
    <xf numFmtId="3" fontId="0" fillId="3" borderId="33" xfId="0" applyNumberFormat="1" applyFill="1" applyBorder="1"/>
    <xf numFmtId="0" fontId="20" fillId="0" borderId="4" xfId="0" applyFont="1" applyBorder="1" applyAlignment="1">
      <alignment horizontal="left" vertical="center" wrapText="1" indent="2"/>
    </xf>
    <xf numFmtId="3" fontId="4" fillId="0" borderId="0" xfId="0" applyNumberFormat="1" applyFont="1" applyAlignment="1">
      <alignment horizontal="right" vertical="center" indent="1"/>
    </xf>
    <xf numFmtId="3" fontId="4" fillId="0" borderId="7" xfId="0" applyNumberFormat="1" applyFont="1" applyBorder="1" applyAlignment="1">
      <alignment horizontal="right" vertical="center" indent="1"/>
    </xf>
    <xf numFmtId="166" fontId="0" fillId="0" borderId="0" xfId="0" applyNumberFormat="1" applyAlignment="1">
      <alignment horizontal="right" vertical="center" indent="1"/>
    </xf>
    <xf numFmtId="166" fontId="0" fillId="0" borderId="7" xfId="0" applyNumberFormat="1" applyBorder="1" applyAlignment="1">
      <alignment horizontal="right" vertical="center" indent="1"/>
    </xf>
    <xf numFmtId="0" fontId="4" fillId="3" borderId="24" xfId="0" applyFont="1" applyFill="1" applyBorder="1" applyAlignment="1">
      <alignment horizontal="left" vertical="center" indent="3"/>
    </xf>
    <xf numFmtId="3" fontId="4" fillId="3" borderId="21" xfId="0" applyNumberFormat="1" applyFont="1" applyFill="1" applyBorder="1" applyAlignment="1">
      <alignment horizontal="right" vertical="center" indent="1"/>
    </xf>
    <xf numFmtId="0" fontId="4" fillId="3" borderId="34" xfId="0" applyFont="1" applyFill="1" applyBorder="1" applyAlignment="1">
      <alignment horizontal="left" vertical="center" indent="3"/>
    </xf>
    <xf numFmtId="3" fontId="4" fillId="3" borderId="22" xfId="0" applyNumberFormat="1" applyFont="1" applyFill="1" applyBorder="1" applyAlignment="1">
      <alignment horizontal="right" vertical="center" indent="1"/>
    </xf>
    <xf numFmtId="0" fontId="4" fillId="3" borderId="35" xfId="0" applyFont="1" applyFill="1" applyBorder="1" applyAlignment="1">
      <alignment horizontal="left" vertical="center" indent="3"/>
    </xf>
    <xf numFmtId="3" fontId="4" fillId="3" borderId="23" xfId="0" applyNumberFormat="1" applyFont="1" applyFill="1" applyBorder="1" applyAlignment="1">
      <alignment horizontal="right" vertical="center" indent="1"/>
    </xf>
    <xf numFmtId="165" fontId="4" fillId="3" borderId="24" xfId="0" applyNumberFormat="1" applyFont="1" applyFill="1" applyBorder="1" applyAlignment="1">
      <alignment horizontal="left" vertical="center" indent="3"/>
    </xf>
    <xf numFmtId="165" fontId="4" fillId="3" borderId="34" xfId="0" applyNumberFormat="1" applyFont="1" applyFill="1" applyBorder="1" applyAlignment="1">
      <alignment horizontal="left" vertical="center" indent="3"/>
    </xf>
    <xf numFmtId="0" fontId="0" fillId="0" borderId="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6" fillId="0" borderId="7" xfId="0" applyFont="1" applyBorder="1" applyAlignment="1">
      <alignment vertical="center"/>
    </xf>
    <xf numFmtId="0" fontId="12" fillId="0" borderId="5" xfId="0" applyFont="1" applyBorder="1" applyAlignment="1">
      <alignment horizontal="left" vertical="center" indent="1"/>
    </xf>
    <xf numFmtId="41" fontId="0" fillId="0" borderId="7" xfId="0" applyNumberFormat="1" applyBorder="1" applyAlignment="1">
      <alignment vertical="center"/>
    </xf>
    <xf numFmtId="0" fontId="0" fillId="0" borderId="9" xfId="0" applyBorder="1" applyAlignment="1">
      <alignment vertical="center"/>
    </xf>
    <xf numFmtId="0" fontId="3" fillId="0" borderId="5" xfId="0" applyFont="1" applyBorder="1" applyAlignment="1">
      <alignment vertical="center"/>
    </xf>
    <xf numFmtId="0" fontId="20" fillId="0" borderId="4" xfId="0" applyFont="1" applyBorder="1" applyAlignment="1">
      <alignment vertical="center"/>
    </xf>
    <xf numFmtId="165" fontId="20" fillId="0" borderId="4" xfId="0" applyNumberFormat="1" applyFont="1" applyBorder="1" applyAlignment="1">
      <alignment horizontal="left" vertical="center" indent="2"/>
    </xf>
    <xf numFmtId="165" fontId="20" fillId="0" borderId="5" xfId="0" applyNumberFormat="1" applyFont="1" applyBorder="1" applyAlignment="1">
      <alignment horizontal="left" vertical="center" indent="2"/>
    </xf>
    <xf numFmtId="3" fontId="4" fillId="3" borderId="26" xfId="0" applyNumberFormat="1" applyFont="1" applyFill="1" applyBorder="1" applyAlignment="1">
      <alignment horizontal="right" vertical="center" indent="1"/>
    </xf>
    <xf numFmtId="3" fontId="4" fillId="3" borderId="27" xfId="0" applyNumberFormat="1" applyFont="1" applyFill="1" applyBorder="1" applyAlignment="1">
      <alignment horizontal="right" vertical="center" indent="1"/>
    </xf>
    <xf numFmtId="3" fontId="4" fillId="0" borderId="10" xfId="0" applyNumberFormat="1" applyFont="1" applyBorder="1" applyAlignment="1">
      <alignment horizontal="right" vertical="center" indent="1"/>
    </xf>
    <xf numFmtId="3" fontId="4" fillId="0" borderId="8" xfId="0" applyNumberFormat="1" applyFont="1" applyBorder="1" applyAlignment="1">
      <alignment horizontal="right" vertical="center" indent="1"/>
    </xf>
    <xf numFmtId="0" fontId="5" fillId="0" borderId="4" xfId="0" applyFont="1" applyBorder="1" applyAlignment="1">
      <alignment horizontal="left" vertical="center" indent="2"/>
    </xf>
    <xf numFmtId="166" fontId="4" fillId="3" borderId="19" xfId="0" applyNumberFormat="1" applyFont="1" applyFill="1" applyBorder="1" applyAlignment="1">
      <alignment horizontal="right" vertical="center" indent="1"/>
    </xf>
    <xf numFmtId="166" fontId="4" fillId="3" borderId="37" xfId="0" applyNumberFormat="1" applyFont="1" applyFill="1" applyBorder="1" applyAlignment="1">
      <alignment horizontal="right" vertical="center" indent="1"/>
    </xf>
    <xf numFmtId="0" fontId="24" fillId="2" borderId="3" xfId="0" applyFont="1" applyFill="1" applyBorder="1" applyAlignment="1">
      <alignment horizontal="left" vertical="center" indent="1"/>
    </xf>
    <xf numFmtId="4" fontId="4" fillId="3" borderId="14" xfId="0" applyNumberFormat="1" applyFont="1" applyFill="1" applyBorder="1" applyAlignment="1">
      <alignment horizontal="right" vertical="center" indent="1"/>
    </xf>
    <xf numFmtId="0" fontId="20" fillId="0" borderId="7" xfId="0" applyFont="1" applyBorder="1" applyAlignment="1">
      <alignment horizontal="left" vertical="center" indent="1"/>
    </xf>
    <xf numFmtId="0" fontId="3" fillId="0" borderId="7" xfId="0" applyFont="1" applyBorder="1" applyAlignment="1">
      <alignment horizontal="left" vertical="center" indent="1"/>
    </xf>
    <xf numFmtId="0" fontId="3" fillId="0" borderId="5" xfId="0" applyFont="1" applyBorder="1" applyAlignment="1">
      <alignment horizontal="left" vertical="center" indent="1"/>
    </xf>
    <xf numFmtId="0" fontId="0" fillId="2" borderId="9" xfId="0" applyFill="1" applyBorder="1" applyAlignment="1">
      <alignment vertical="center"/>
    </xf>
    <xf numFmtId="0" fontId="0" fillId="0" borderId="18" xfId="0" applyBorder="1"/>
    <xf numFmtId="0" fontId="0" fillId="0" borderId="20" xfId="0" applyBorder="1"/>
    <xf numFmtId="0" fontId="0" fillId="0" borderId="39" xfId="0" applyBorder="1"/>
    <xf numFmtId="166" fontId="4" fillId="3" borderId="12" xfId="0" applyNumberFormat="1" applyFont="1" applyFill="1" applyBorder="1" applyAlignment="1">
      <alignment horizontal="right" vertical="center" indent="1"/>
    </xf>
    <xf numFmtId="166" fontId="4" fillId="3" borderId="15" xfId="0" applyNumberFormat="1" applyFont="1" applyFill="1" applyBorder="1" applyAlignment="1">
      <alignment horizontal="right" vertical="center" indent="1"/>
    </xf>
    <xf numFmtId="166" fontId="4" fillId="3" borderId="26" xfId="0" applyNumberFormat="1" applyFont="1" applyFill="1" applyBorder="1" applyAlignment="1">
      <alignment horizontal="right" vertical="center" indent="1"/>
    </xf>
    <xf numFmtId="166" fontId="4" fillId="3" borderId="11" xfId="0" applyNumberFormat="1" applyFont="1" applyFill="1" applyBorder="1" applyAlignment="1">
      <alignment horizontal="right" vertical="center" indent="1"/>
    </xf>
    <xf numFmtId="166" fontId="4" fillId="3" borderId="14" xfId="0" applyNumberFormat="1" applyFont="1" applyFill="1" applyBorder="1" applyAlignment="1">
      <alignment horizontal="right" vertical="center" indent="1"/>
    </xf>
    <xf numFmtId="166" fontId="4" fillId="3" borderId="36" xfId="0" applyNumberFormat="1" applyFont="1" applyFill="1" applyBorder="1" applyAlignment="1">
      <alignment horizontal="right" vertical="center" indent="1"/>
    </xf>
    <xf numFmtId="166" fontId="4" fillId="3" borderId="21" xfId="0" applyNumberFormat="1" applyFont="1" applyFill="1" applyBorder="1" applyAlignment="1">
      <alignment horizontal="right" indent="1"/>
    </xf>
    <xf numFmtId="166" fontId="4" fillId="3" borderId="22" xfId="0" applyNumberFormat="1" applyFont="1" applyFill="1" applyBorder="1" applyAlignment="1">
      <alignment horizontal="right" indent="1"/>
    </xf>
    <xf numFmtId="166" fontId="4" fillId="3" borderId="27" xfId="0" applyNumberFormat="1" applyFont="1" applyFill="1" applyBorder="1" applyAlignment="1">
      <alignment horizontal="right" indent="1"/>
    </xf>
    <xf numFmtId="0" fontId="0" fillId="2" borderId="0" xfId="0" applyFill="1"/>
    <xf numFmtId="165" fontId="20" fillId="0" borderId="24" xfId="0" applyNumberFormat="1" applyFont="1" applyBorder="1" applyAlignment="1">
      <alignment horizontal="left" vertical="center" indent="3"/>
    </xf>
    <xf numFmtId="165" fontId="20" fillId="0" borderId="34" xfId="0" applyNumberFormat="1" applyFont="1" applyBorder="1" applyAlignment="1">
      <alignment horizontal="left" vertical="center" indent="3"/>
    </xf>
    <xf numFmtId="165" fontId="20" fillId="0" borderId="35" xfId="0" applyNumberFormat="1" applyFont="1" applyBorder="1" applyAlignment="1">
      <alignment horizontal="left" vertical="center" indent="3"/>
    </xf>
    <xf numFmtId="165" fontId="20" fillId="0" borderId="41" xfId="0" applyNumberFormat="1" applyFont="1" applyBorder="1" applyAlignment="1">
      <alignment horizontal="left" vertical="center" indent="3"/>
    </xf>
    <xf numFmtId="3" fontId="4" fillId="0" borderId="20" xfId="0" applyNumberFormat="1" applyFont="1" applyBorder="1" applyAlignment="1">
      <alignment horizontal="right" vertical="center" indent="1"/>
    </xf>
    <xf numFmtId="3" fontId="4" fillId="0" borderId="38" xfId="0" applyNumberFormat="1" applyFont="1" applyBorder="1" applyAlignment="1">
      <alignment horizontal="right" vertical="center" indent="1"/>
    </xf>
    <xf numFmtId="166" fontId="2" fillId="0" borderId="0" xfId="0" applyNumberFormat="1" applyFont="1" applyAlignment="1">
      <alignment horizontal="right" vertical="center" indent="1"/>
    </xf>
    <xf numFmtId="166" fontId="2" fillId="0" borderId="7" xfId="0" applyNumberFormat="1" applyFont="1" applyBorder="1" applyAlignment="1">
      <alignment horizontal="right" vertical="center" indent="1"/>
    </xf>
    <xf numFmtId="168" fontId="0" fillId="0" borderId="0" xfId="0" applyNumberFormat="1" applyAlignment="1">
      <alignment horizontal="right" vertical="center" indent="1"/>
    </xf>
    <xf numFmtId="0" fontId="25" fillId="0" borderId="0" xfId="1" applyFont="1"/>
    <xf numFmtId="0" fontId="26" fillId="0" borderId="0" xfId="1" applyFont="1"/>
    <xf numFmtId="0" fontId="25" fillId="0" borderId="0" xfId="1" quotePrefix="1" applyFont="1"/>
    <xf numFmtId="0" fontId="20" fillId="0" borderId="0" xfId="0" applyFont="1" applyAlignment="1">
      <alignment horizontal="left" vertical="center" indent="2"/>
    </xf>
    <xf numFmtId="0" fontId="30" fillId="0" borderId="4" xfId="0" applyFont="1" applyBorder="1" applyAlignment="1">
      <alignment horizontal="left" vertical="center" indent="2"/>
    </xf>
    <xf numFmtId="0" fontId="31" fillId="0" borderId="0" xfId="0" applyFont="1"/>
    <xf numFmtId="0" fontId="0" fillId="0" borderId="0" xfId="0" applyAlignment="1">
      <alignment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0" fontId="32" fillId="0" borderId="4" xfId="0" applyFont="1" applyBorder="1" applyAlignment="1">
      <alignment horizontal="left" vertical="center" indent="2"/>
    </xf>
    <xf numFmtId="0" fontId="32" fillId="0" borderId="0" xfId="0" applyFont="1" applyAlignment="1">
      <alignment horizontal="left" vertical="center" indent="2"/>
    </xf>
    <xf numFmtId="0" fontId="17" fillId="0" borderId="0" xfId="0" applyFont="1"/>
    <xf numFmtId="0" fontId="1" fillId="5" borderId="0" xfId="0" applyFont="1" applyFill="1" applyAlignment="1">
      <alignment horizontal="center" vertical="center"/>
    </xf>
    <xf numFmtId="49" fontId="4" fillId="0" borderId="2" xfId="0" applyNumberFormat="1" applyFont="1" applyBorder="1" applyAlignment="1">
      <alignment horizontal="left" vertical="center" indent="1"/>
    </xf>
    <xf numFmtId="0" fontId="20" fillId="2" borderId="3" xfId="0" applyFont="1" applyFill="1" applyBorder="1" applyAlignment="1">
      <alignment horizontal="left" vertical="center" indent="2"/>
    </xf>
    <xf numFmtId="0" fontId="0" fillId="2" borderId="6" xfId="0" applyFill="1" applyBorder="1"/>
    <xf numFmtId="0" fontId="33" fillId="0" borderId="0" xfId="0" applyFont="1" applyAlignment="1">
      <alignment horizontal="left" vertical="center" indent="2"/>
    </xf>
    <xf numFmtId="0" fontId="32" fillId="0" borderId="5" xfId="0" applyFont="1" applyBorder="1" applyAlignment="1">
      <alignment horizontal="left" vertical="center" indent="2"/>
    </xf>
    <xf numFmtId="0" fontId="31" fillId="0" borderId="10" xfId="0" applyFont="1" applyBorder="1"/>
    <xf numFmtId="0" fontId="32" fillId="2" borderId="3" xfId="0" applyFont="1" applyFill="1" applyBorder="1" applyAlignment="1">
      <alignment horizontal="left" vertical="center" indent="2"/>
    </xf>
    <xf numFmtId="0" fontId="31" fillId="2" borderId="9" xfId="0" applyFont="1" applyFill="1" applyBorder="1"/>
    <xf numFmtId="0" fontId="31" fillId="5" borderId="4" xfId="0" applyFont="1" applyFill="1" applyBorder="1"/>
    <xf numFmtId="0" fontId="31" fillId="0" borderId="4" xfId="0" applyFont="1" applyBorder="1"/>
    <xf numFmtId="0" fontId="31" fillId="2" borderId="4" xfId="0" applyFont="1" applyFill="1" applyBorder="1"/>
    <xf numFmtId="0" fontId="31" fillId="7" borderId="4" xfId="0" applyFont="1" applyFill="1" applyBorder="1"/>
    <xf numFmtId="0" fontId="31" fillId="6" borderId="45" xfId="0" applyFont="1" applyFill="1" applyBorder="1"/>
    <xf numFmtId="0" fontId="31" fillId="0" borderId="5" xfId="0" applyFont="1" applyBorder="1"/>
    <xf numFmtId="0" fontId="32" fillId="0" borderId="10" xfId="0" applyFont="1" applyBorder="1" applyAlignment="1">
      <alignment horizontal="left" vertical="center" indent="2"/>
    </xf>
    <xf numFmtId="0" fontId="36" fillId="2" borderId="9" xfId="0" applyFont="1" applyFill="1" applyBorder="1" applyAlignment="1">
      <alignment horizontal="left" vertical="center" indent="2"/>
    </xf>
    <xf numFmtId="0" fontId="0" fillId="2" borderId="3" xfId="0" applyFill="1" applyBorder="1"/>
    <xf numFmtId="0" fontId="31" fillId="0" borderId="7" xfId="0" quotePrefix="1" applyFont="1" applyBorder="1" applyAlignment="1">
      <alignment horizontal="left" vertical="center" wrapText="1"/>
    </xf>
    <xf numFmtId="0" fontId="31" fillId="0" borderId="10" xfId="0" applyFont="1" applyBorder="1" applyAlignment="1">
      <alignment horizontal="left" vertical="center"/>
    </xf>
    <xf numFmtId="0" fontId="31" fillId="0" borderId="10" xfId="0" applyFont="1" applyBorder="1" applyAlignment="1">
      <alignment horizontal="left" vertical="center" wrapText="1"/>
    </xf>
    <xf numFmtId="0" fontId="31" fillId="0" borderId="8" xfId="0" applyFont="1" applyBorder="1" applyAlignment="1">
      <alignment horizontal="left" vertical="center" wrapText="1"/>
    </xf>
    <xf numFmtId="0" fontId="37" fillId="2" borderId="9" xfId="0" applyFont="1" applyFill="1" applyBorder="1" applyAlignment="1">
      <alignment horizontal="center" vertical="center" indent="2"/>
    </xf>
    <xf numFmtId="0" fontId="36" fillId="2" borderId="9" xfId="0" applyFont="1" applyFill="1" applyBorder="1" applyAlignment="1">
      <alignment horizontal="center" vertical="center"/>
    </xf>
    <xf numFmtId="0" fontId="36" fillId="2" borderId="6" xfId="0" applyFont="1" applyFill="1" applyBorder="1" applyAlignment="1">
      <alignment horizontal="center" vertical="center"/>
    </xf>
    <xf numFmtId="0" fontId="0" fillId="8" borderId="4" xfId="0" applyFill="1" applyBorder="1"/>
    <xf numFmtId="0" fontId="31" fillId="8" borderId="0" xfId="0" applyFont="1" applyFill="1" applyAlignment="1">
      <alignment horizontal="left" vertical="center"/>
    </xf>
    <xf numFmtId="0" fontId="31" fillId="8" borderId="0" xfId="0" applyFont="1" applyFill="1" applyAlignment="1">
      <alignment horizontal="left" vertical="center" wrapText="1"/>
    </xf>
    <xf numFmtId="0" fontId="33" fillId="8" borderId="7" xfId="0" quotePrefix="1" applyFont="1" applyFill="1" applyBorder="1" applyAlignment="1">
      <alignment horizontal="left" vertical="center" wrapText="1"/>
    </xf>
    <xf numFmtId="0" fontId="31" fillId="8" borderId="7" xfId="0" quotePrefix="1" applyFont="1" applyFill="1" applyBorder="1" applyAlignment="1">
      <alignment horizontal="left" vertical="center" wrapText="1"/>
    </xf>
    <xf numFmtId="0" fontId="1" fillId="5" borderId="0" xfId="0" applyFont="1" applyFill="1" applyAlignment="1">
      <alignment horizontal="left" vertical="center" indent="1"/>
    </xf>
    <xf numFmtId="3" fontId="4" fillId="3" borderId="12" xfId="0" applyNumberFormat="1" applyFont="1" applyFill="1" applyBorder="1" applyAlignment="1">
      <alignment horizontal="right" indent="1"/>
    </xf>
    <xf numFmtId="1" fontId="4" fillId="3" borderId="13" xfId="0" applyNumberFormat="1" applyFont="1" applyFill="1" applyBorder="1" applyAlignment="1">
      <alignment horizontal="center"/>
    </xf>
    <xf numFmtId="3" fontId="4" fillId="3" borderId="15" xfId="0" applyNumberFormat="1" applyFont="1" applyFill="1" applyBorder="1" applyAlignment="1">
      <alignment horizontal="right" indent="1"/>
    </xf>
    <xf numFmtId="1" fontId="4" fillId="3" borderId="16" xfId="0" applyNumberFormat="1" applyFont="1" applyFill="1" applyBorder="1" applyAlignment="1">
      <alignment horizontal="center"/>
    </xf>
    <xf numFmtId="3" fontId="4" fillId="3" borderId="26" xfId="0" applyNumberFormat="1" applyFont="1" applyFill="1" applyBorder="1" applyAlignment="1">
      <alignment horizontal="right" indent="1"/>
    </xf>
    <xf numFmtId="1" fontId="4" fillId="3" borderId="40" xfId="0" applyNumberFormat="1" applyFont="1" applyFill="1" applyBorder="1" applyAlignment="1">
      <alignment horizontal="center"/>
    </xf>
    <xf numFmtId="0" fontId="4" fillId="3" borderId="28" xfId="0" applyFont="1" applyFill="1" applyBorder="1" applyAlignment="1">
      <alignment horizontal="left" indent="1"/>
    </xf>
    <xf numFmtId="0" fontId="4" fillId="3" borderId="29" xfId="0" applyFont="1" applyFill="1" applyBorder="1" applyAlignment="1">
      <alignment horizontal="left" indent="1"/>
    </xf>
    <xf numFmtId="0" fontId="4" fillId="3" borderId="31" xfId="0" applyFont="1" applyFill="1" applyBorder="1" applyAlignment="1">
      <alignment horizontal="left" indent="1"/>
    </xf>
    <xf numFmtId="3" fontId="4" fillId="3" borderId="19" xfId="0" applyNumberFormat="1" applyFont="1" applyFill="1" applyBorder="1" applyAlignment="1">
      <alignment horizontal="right" vertical="center" indent="1"/>
    </xf>
    <xf numFmtId="3" fontId="4" fillId="3" borderId="37" xfId="0" applyNumberFormat="1" applyFont="1" applyFill="1" applyBorder="1" applyAlignment="1">
      <alignment horizontal="right" vertical="center" indent="1"/>
    </xf>
    <xf numFmtId="0" fontId="3" fillId="0" borderId="42" xfId="0" applyFont="1" applyBorder="1" applyAlignment="1">
      <alignment horizontal="center" vertical="center"/>
    </xf>
    <xf numFmtId="0" fontId="20" fillId="0" borderId="42" xfId="0" applyFont="1" applyBorder="1" applyAlignment="1">
      <alignment horizontal="left" vertical="center" indent="1"/>
    </xf>
    <xf numFmtId="0" fontId="20" fillId="0" borderId="42" xfId="0" applyFont="1" applyBorder="1" applyAlignment="1">
      <alignment horizontal="center" vertical="center"/>
    </xf>
    <xf numFmtId="168" fontId="3" fillId="0" borderId="42" xfId="0" applyNumberFormat="1" applyFont="1" applyBorder="1" applyAlignment="1">
      <alignment horizontal="right" vertical="center" indent="1"/>
    </xf>
    <xf numFmtId="0" fontId="20" fillId="0" borderId="0" xfId="0" applyFont="1" applyAlignment="1">
      <alignment horizontal="center" vertical="center"/>
    </xf>
    <xf numFmtId="0" fontId="0" fillId="9" borderId="0" xfId="0" applyFill="1"/>
    <xf numFmtId="0" fontId="40" fillId="0" borderId="0" xfId="0" applyFont="1"/>
    <xf numFmtId="0" fontId="20" fillId="0" borderId="4" xfId="0" applyFont="1" applyBorder="1" applyAlignment="1">
      <alignment horizontal="right" vertical="center" wrapText="1" indent="1"/>
    </xf>
    <xf numFmtId="0" fontId="0" fillId="10" borderId="0" xfId="0" applyFill="1" applyAlignment="1">
      <alignment vertical="center"/>
    </xf>
    <xf numFmtId="0" fontId="33" fillId="0" borderId="10" xfId="0" applyFont="1" applyBorder="1" applyAlignment="1">
      <alignment horizontal="left" vertical="center" indent="2"/>
    </xf>
    <xf numFmtId="0" fontId="39" fillId="0" borderId="0" xfId="0" applyFont="1" applyAlignment="1">
      <alignment horizontal="left" vertical="center" indent="2"/>
    </xf>
    <xf numFmtId="3" fontId="4" fillId="3" borderId="0" xfId="0" applyNumberFormat="1" applyFont="1" applyFill="1" applyAlignment="1">
      <alignment horizontal="right" vertical="center" indent="1"/>
    </xf>
    <xf numFmtId="3" fontId="4" fillId="3" borderId="7" xfId="0" applyNumberFormat="1" applyFont="1" applyFill="1" applyBorder="1" applyAlignment="1">
      <alignment horizontal="right" vertical="center" indent="1"/>
    </xf>
    <xf numFmtId="0" fontId="0" fillId="0" borderId="42" xfId="0" applyBorder="1"/>
    <xf numFmtId="0" fontId="48" fillId="0" borderId="43" xfId="1" applyFont="1" applyBorder="1"/>
    <xf numFmtId="0" fontId="48" fillId="0" borderId="44" xfId="1" applyFont="1" applyBorder="1"/>
    <xf numFmtId="0" fontId="25" fillId="0" borderId="3" xfId="1" applyFont="1" applyBorder="1"/>
    <xf numFmtId="0" fontId="25" fillId="0" borderId="9" xfId="1" applyFont="1" applyBorder="1"/>
    <xf numFmtId="0" fontId="25" fillId="0" borderId="6" xfId="1" applyFont="1" applyBorder="1"/>
    <xf numFmtId="0" fontId="25" fillId="0" borderId="4" xfId="1" applyFont="1" applyBorder="1"/>
    <xf numFmtId="0" fontId="25" fillId="0" borderId="7" xfId="1" applyFont="1" applyBorder="1"/>
    <xf numFmtId="0" fontId="48" fillId="0" borderId="0" xfId="1" applyFont="1"/>
    <xf numFmtId="0" fontId="49" fillId="0" borderId="0" xfId="1" applyFont="1"/>
    <xf numFmtId="0" fontId="28" fillId="0" borderId="0" xfId="1" applyFont="1" applyAlignment="1">
      <alignment vertical="center"/>
    </xf>
    <xf numFmtId="0" fontId="25" fillId="0" borderId="5" xfId="1" applyFont="1" applyBorder="1"/>
    <xf numFmtId="0" fontId="25" fillId="0" borderId="10" xfId="1" applyFont="1" applyBorder="1"/>
    <xf numFmtId="0" fontId="28" fillId="0" borderId="10" xfId="1" applyFont="1" applyBorder="1" applyAlignment="1">
      <alignment vertical="center"/>
    </xf>
    <xf numFmtId="0" fontId="25" fillId="0" borderId="8" xfId="1" applyFont="1" applyBorder="1"/>
    <xf numFmtId="0" fontId="25" fillId="0" borderId="47" xfId="1" applyFont="1" applyBorder="1"/>
    <xf numFmtId="0" fontId="40" fillId="0" borderId="4" xfId="0" applyFont="1" applyBorder="1" applyAlignment="1">
      <alignment horizontal="left" vertical="center" indent="1"/>
    </xf>
    <xf numFmtId="0" fontId="17" fillId="0" borderId="4" xfId="0" applyFont="1" applyBorder="1" applyAlignment="1">
      <alignment horizontal="left" vertical="center" indent="2"/>
    </xf>
    <xf numFmtId="0" fontId="1" fillId="0" borderId="0" xfId="0" applyFont="1" applyAlignment="1">
      <alignment vertical="center"/>
    </xf>
    <xf numFmtId="165" fontId="4" fillId="0" borderId="4" xfId="0" applyNumberFormat="1" applyFont="1" applyBorder="1" applyAlignment="1">
      <alignment horizontal="left" vertical="center" indent="3"/>
    </xf>
    <xf numFmtId="9" fontId="20" fillId="11" borderId="0" xfId="2" applyFont="1" applyFill="1" applyAlignment="1">
      <alignment vertical="center"/>
    </xf>
    <xf numFmtId="167" fontId="4" fillId="0" borderId="12" xfId="0" applyNumberFormat="1" applyFont="1" applyBorder="1" applyAlignment="1">
      <alignment horizontal="right" indent="1"/>
    </xf>
    <xf numFmtId="167" fontId="4" fillId="0" borderId="15" xfId="0" applyNumberFormat="1" applyFont="1" applyBorder="1" applyAlignment="1">
      <alignment horizontal="right" indent="1"/>
    </xf>
    <xf numFmtId="167" fontId="4" fillId="0" borderId="26" xfId="0" applyNumberFormat="1" applyFont="1" applyBorder="1" applyAlignment="1">
      <alignment horizontal="right" indent="1"/>
    </xf>
    <xf numFmtId="3" fontId="4" fillId="0" borderId="48" xfId="0" applyNumberFormat="1" applyFont="1" applyBorder="1" applyAlignment="1">
      <alignment horizontal="right" vertical="center" indent="1"/>
    </xf>
    <xf numFmtId="0" fontId="17" fillId="0" borderId="0" xfId="0" applyFont="1" applyAlignment="1">
      <alignment horizontal="left" vertical="center" indent="2"/>
    </xf>
    <xf numFmtId="4" fontId="0" fillId="0" borderId="12" xfId="0" applyNumberFormat="1" applyBorder="1"/>
    <xf numFmtId="0" fontId="51" fillId="0" borderId="0" xfId="0" applyFont="1"/>
    <xf numFmtId="0" fontId="51" fillId="0" borderId="0" xfId="1" applyFont="1" applyAlignment="1">
      <alignment vertical="center"/>
    </xf>
    <xf numFmtId="0" fontId="3" fillId="0" borderId="0" xfId="0" applyFont="1" applyAlignment="1">
      <alignment vertical="center"/>
    </xf>
    <xf numFmtId="0" fontId="0" fillId="0" borderId="49" xfId="0" applyBorder="1" applyAlignment="1">
      <alignment horizontal="center" vertical="center"/>
    </xf>
    <xf numFmtId="0" fontId="54" fillId="13" borderId="0" xfId="0" applyFont="1" applyFill="1" applyAlignment="1">
      <alignment horizontal="center" vertical="center"/>
    </xf>
    <xf numFmtId="0" fontId="56" fillId="0" borderId="50" xfId="3" applyFont="1" applyBorder="1" applyAlignment="1">
      <alignment vertical="center"/>
    </xf>
    <xf numFmtId="0" fontId="56" fillId="0" borderId="0" xfId="3" applyFont="1" applyAlignment="1">
      <alignment vertical="center"/>
    </xf>
    <xf numFmtId="170" fontId="56" fillId="0" borderId="0" xfId="3" applyNumberFormat="1" applyFont="1" applyAlignment="1">
      <alignment vertical="center"/>
    </xf>
    <xf numFmtId="0" fontId="55" fillId="0" borderId="0" xfId="3" applyAlignment="1">
      <alignment vertical="center"/>
    </xf>
    <xf numFmtId="0" fontId="56" fillId="0" borderId="51" xfId="3" applyFont="1" applyBorder="1" applyAlignment="1">
      <alignment vertical="center"/>
    </xf>
    <xf numFmtId="0" fontId="59" fillId="0" borderId="51" xfId="3" applyFont="1" applyBorder="1" applyAlignment="1">
      <alignment vertical="center" wrapText="1"/>
    </xf>
    <xf numFmtId="0" fontId="56" fillId="15" borderId="52" xfId="3" applyFont="1" applyFill="1" applyBorder="1" applyAlignment="1">
      <alignment vertical="center" wrapText="1"/>
    </xf>
    <xf numFmtId="0" fontId="56" fillId="0" borderId="0" xfId="3" applyFont="1" applyAlignment="1">
      <alignment vertical="center" wrapText="1"/>
    </xf>
    <xf numFmtId="170" fontId="61" fillId="16" borderId="0" xfId="3" applyNumberFormat="1" applyFont="1" applyFill="1" applyAlignment="1">
      <alignment horizontal="center" vertical="center"/>
    </xf>
    <xf numFmtId="0" fontId="62" fillId="0" borderId="0" xfId="3" applyFont="1" applyAlignment="1">
      <alignment horizontal="center" vertical="center" wrapText="1"/>
    </xf>
    <xf numFmtId="0" fontId="62" fillId="0" borderId="50" xfId="3" applyFont="1" applyBorder="1" applyAlignment="1">
      <alignment vertical="center"/>
    </xf>
    <xf numFmtId="0" fontId="56" fillId="15" borderId="53" xfId="3" applyFont="1" applyFill="1" applyBorder="1" applyAlignment="1">
      <alignment vertical="center" wrapText="1"/>
    </xf>
    <xf numFmtId="0" fontId="62" fillId="0" borderId="0" xfId="3" applyFont="1" applyAlignment="1">
      <alignment vertical="center"/>
    </xf>
    <xf numFmtId="0" fontId="62" fillId="0" borderId="0" xfId="3" applyFont="1" applyAlignment="1">
      <alignment horizontal="center" vertical="center"/>
    </xf>
    <xf numFmtId="0" fontId="62" fillId="0" borderId="51" xfId="3" applyFont="1" applyBorder="1" applyAlignment="1">
      <alignment vertical="center"/>
    </xf>
    <xf numFmtId="170" fontId="63" fillId="18" borderId="0" xfId="3" applyNumberFormat="1" applyFont="1" applyFill="1" applyAlignment="1">
      <alignment horizontal="center" vertical="center"/>
    </xf>
    <xf numFmtId="0" fontId="56" fillId="0" borderId="0" xfId="3" applyFont="1" applyAlignment="1">
      <alignment horizontal="center" vertical="center"/>
    </xf>
    <xf numFmtId="0" fontId="62" fillId="0" borderId="0" xfId="3" applyFont="1" applyAlignment="1">
      <alignment horizontal="right" vertical="center"/>
    </xf>
    <xf numFmtId="0" fontId="65" fillId="15" borderId="53" xfId="3" applyFont="1" applyFill="1" applyBorder="1" applyAlignment="1">
      <alignment horizontal="center" vertical="center" wrapText="1"/>
    </xf>
    <xf numFmtId="3" fontId="57" fillId="15" borderId="53" xfId="3" applyNumberFormat="1" applyFont="1" applyFill="1" applyBorder="1" applyAlignment="1">
      <alignment horizontal="center" vertical="center"/>
    </xf>
    <xf numFmtId="0" fontId="66" fillId="0" borderId="0" xfId="3" applyFont="1" applyAlignment="1">
      <alignment vertical="center"/>
    </xf>
    <xf numFmtId="0" fontId="56" fillId="15" borderId="53" xfId="3" applyFont="1" applyFill="1" applyBorder="1" applyAlignment="1">
      <alignment vertical="center"/>
    </xf>
    <xf numFmtId="0" fontId="66" fillId="0" borderId="0" xfId="3" applyFont="1" applyAlignment="1">
      <alignment horizontal="center" vertical="center"/>
    </xf>
    <xf numFmtId="3" fontId="63" fillId="18" borderId="0" xfId="3" applyNumberFormat="1" applyFont="1" applyFill="1" applyAlignment="1">
      <alignment horizontal="center" vertical="center"/>
    </xf>
    <xf numFmtId="0" fontId="56" fillId="0" borderId="0" xfId="3" applyFont="1" applyAlignment="1">
      <alignment horizontal="center" vertical="center" wrapText="1"/>
    </xf>
    <xf numFmtId="3" fontId="61" fillId="16" borderId="0" xfId="3" applyNumberFormat="1" applyFont="1" applyFill="1" applyAlignment="1">
      <alignment horizontal="center" vertical="center"/>
    </xf>
    <xf numFmtId="171" fontId="56" fillId="15" borderId="53" xfId="3" applyNumberFormat="1" applyFont="1" applyFill="1" applyBorder="1" applyAlignment="1">
      <alignment vertical="center"/>
    </xf>
    <xf numFmtId="170" fontId="56" fillId="15" borderId="53" xfId="3" applyNumberFormat="1" applyFont="1" applyFill="1" applyBorder="1" applyAlignment="1">
      <alignment vertical="center"/>
    </xf>
    <xf numFmtId="170" fontId="56" fillId="15" borderId="53" xfId="3" applyNumberFormat="1" applyFont="1" applyFill="1" applyBorder="1" applyAlignment="1">
      <alignment vertical="center" wrapText="1"/>
    </xf>
    <xf numFmtId="0" fontId="62" fillId="0" borderId="0" xfId="3" applyFont="1" applyAlignment="1">
      <alignment vertical="center" wrapText="1"/>
    </xf>
    <xf numFmtId="0" fontId="66" fillId="0" borderId="0" xfId="3" applyFont="1" applyAlignment="1">
      <alignment horizontal="center" vertical="center" wrapText="1"/>
    </xf>
    <xf numFmtId="0" fontId="56" fillId="15" borderId="54" xfId="3" applyFont="1" applyFill="1" applyBorder="1" applyAlignment="1">
      <alignment vertical="center" wrapText="1"/>
    </xf>
    <xf numFmtId="0" fontId="56" fillId="0" borderId="55" xfId="3" applyFont="1" applyBorder="1" applyAlignment="1">
      <alignment vertical="center" wrapText="1"/>
    </xf>
    <xf numFmtId="0" fontId="56" fillId="0" borderId="56" xfId="3" applyFont="1" applyBorder="1" applyAlignment="1">
      <alignment vertical="center"/>
    </xf>
    <xf numFmtId="0" fontId="56" fillId="0" borderId="57" xfId="3" applyFont="1" applyBorder="1" applyAlignment="1">
      <alignment vertical="center" wrapText="1"/>
    </xf>
    <xf numFmtId="0" fontId="56" fillId="0" borderId="57" xfId="3" applyFont="1" applyBorder="1" applyAlignment="1">
      <alignment vertical="center"/>
    </xf>
    <xf numFmtId="0" fontId="62" fillId="0" borderId="57" xfId="3" applyFont="1" applyBorder="1" applyAlignment="1">
      <alignment horizontal="center" vertical="center" wrapText="1"/>
    </xf>
    <xf numFmtId="0" fontId="66" fillId="0" borderId="57" xfId="3" applyFont="1" applyBorder="1" applyAlignment="1">
      <alignment horizontal="center" vertical="center" wrapText="1"/>
    </xf>
    <xf numFmtId="0" fontId="62" fillId="0" borderId="57" xfId="3" applyFont="1" applyBorder="1" applyAlignment="1">
      <alignment horizontal="center" vertical="center"/>
    </xf>
    <xf numFmtId="0" fontId="56" fillId="0" borderId="58" xfId="3" applyFont="1" applyBorder="1" applyAlignment="1">
      <alignment vertical="center"/>
    </xf>
    <xf numFmtId="0" fontId="67" fillId="2" borderId="0" xfId="0" applyFont="1" applyFill="1" applyAlignment="1">
      <alignment horizontal="left" vertical="center"/>
    </xf>
    <xf numFmtId="0" fontId="67" fillId="2" borderId="0" xfId="0" applyFont="1" applyFill="1" applyAlignment="1">
      <alignment horizontal="center" vertical="center"/>
    </xf>
    <xf numFmtId="0" fontId="1" fillId="19" borderId="0" xfId="0" applyFont="1" applyFill="1" applyAlignment="1">
      <alignment horizontal="center" vertical="center"/>
    </xf>
    <xf numFmtId="0" fontId="1" fillId="19" borderId="0" xfId="0" applyFont="1" applyFill="1" applyAlignment="1">
      <alignment horizontal="center" vertical="center" wrapText="1"/>
    </xf>
    <xf numFmtId="0" fontId="38" fillId="19" borderId="42" xfId="0" applyFont="1" applyFill="1" applyBorder="1" applyAlignment="1">
      <alignment horizontal="right" vertical="center" indent="1"/>
    </xf>
    <xf numFmtId="0" fontId="1" fillId="19" borderId="1" xfId="0" applyFont="1" applyFill="1" applyBorder="1" applyAlignment="1">
      <alignment horizontal="left" vertical="center" indent="1"/>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0" fillId="8" borderId="49" xfId="0" applyFill="1" applyBorder="1" applyAlignment="1">
      <alignment horizontal="center" vertical="center"/>
    </xf>
    <xf numFmtId="0" fontId="0" fillId="20" borderId="0" xfId="0" applyFill="1"/>
    <xf numFmtId="0" fontId="56" fillId="0" borderId="59" xfId="3" applyFont="1" applyBorder="1" applyAlignment="1">
      <alignment vertical="center"/>
    </xf>
    <xf numFmtId="0" fontId="57" fillId="0" borderId="60" xfId="3" applyFont="1" applyBorder="1" applyAlignment="1">
      <alignment horizontal="right" vertical="center"/>
    </xf>
    <xf numFmtId="0" fontId="56" fillId="0" borderId="60" xfId="3" applyFont="1" applyBorder="1" applyAlignment="1">
      <alignment vertical="center"/>
    </xf>
    <xf numFmtId="0" fontId="68" fillId="14" borderId="60" xfId="3" applyFont="1" applyFill="1" applyBorder="1" applyAlignment="1">
      <alignment horizontal="center" vertical="center"/>
    </xf>
    <xf numFmtId="170" fontId="56" fillId="0" borderId="60" xfId="3" applyNumberFormat="1" applyFont="1" applyBorder="1" applyAlignment="1">
      <alignment vertical="center"/>
    </xf>
    <xf numFmtId="0" fontId="55" fillId="0" borderId="60" xfId="3" applyBorder="1" applyAlignment="1">
      <alignment vertical="center"/>
    </xf>
    <xf numFmtId="0" fontId="58" fillId="0" borderId="60" xfId="3" applyFont="1" applyBorder="1" applyAlignment="1">
      <alignment horizontal="right" vertical="center"/>
    </xf>
    <xf numFmtId="0" fontId="59" fillId="0" borderId="60" xfId="3" applyFont="1" applyBorder="1" applyAlignment="1">
      <alignment vertical="center"/>
    </xf>
    <xf numFmtId="0" fontId="56" fillId="0" borderId="61" xfId="3" applyFont="1" applyBorder="1" applyAlignment="1">
      <alignment vertical="center"/>
    </xf>
    <xf numFmtId="49" fontId="31" fillId="0" borderId="7" xfId="0" quotePrefix="1" applyNumberFormat="1" applyFont="1" applyBorder="1" applyAlignment="1">
      <alignment horizontal="left" vertical="center" wrapText="1"/>
    </xf>
    <xf numFmtId="0" fontId="1" fillId="19" borderId="62" xfId="0" applyFont="1" applyFill="1" applyBorder="1" applyAlignment="1">
      <alignment horizontal="left" vertical="center" indent="1"/>
    </xf>
    <xf numFmtId="0" fontId="1" fillId="19" borderId="55"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63" xfId="0" applyFont="1" applyFill="1" applyBorder="1" applyAlignment="1">
      <alignment horizontal="center" vertical="center"/>
    </xf>
    <xf numFmtId="0" fontId="0" fillId="0" borderId="64" xfId="0" applyBorder="1"/>
    <xf numFmtId="0" fontId="0" fillId="0" borderId="65" xfId="0" applyBorder="1"/>
    <xf numFmtId="0" fontId="20" fillId="0" borderId="64" xfId="0" applyFont="1" applyBorder="1" applyAlignment="1">
      <alignment horizontal="left" vertical="center" indent="1"/>
    </xf>
    <xf numFmtId="3" fontId="0" fillId="3" borderId="66" xfId="0" applyNumberFormat="1" applyFill="1" applyBorder="1"/>
    <xf numFmtId="3" fontId="0" fillId="3" borderId="67" xfId="0" applyNumberFormat="1" applyFill="1" applyBorder="1"/>
    <xf numFmtId="3" fontId="0" fillId="3" borderId="68" xfId="0" applyNumberFormat="1" applyFill="1" applyBorder="1"/>
    <xf numFmtId="0" fontId="3" fillId="0" borderId="64" xfId="0" applyFont="1" applyBorder="1" applyAlignment="1">
      <alignment horizontal="left" vertical="center" indent="1"/>
    </xf>
    <xf numFmtId="3" fontId="0" fillId="0" borderId="65" xfId="0" applyNumberFormat="1" applyBorder="1"/>
    <xf numFmtId="0" fontId="20" fillId="0" borderId="64" xfId="0" applyFont="1" applyBorder="1" applyAlignment="1">
      <alignment horizontal="right" vertical="center" indent="1"/>
    </xf>
    <xf numFmtId="0" fontId="4" fillId="3" borderId="69" xfId="0" applyFont="1" applyFill="1" applyBorder="1" applyAlignment="1">
      <alignment horizontal="right" indent="2"/>
    </xf>
    <xf numFmtId="0" fontId="4" fillId="3" borderId="70" xfId="0" applyFont="1" applyFill="1" applyBorder="1" applyAlignment="1">
      <alignment horizontal="right" indent="2"/>
    </xf>
    <xf numFmtId="3" fontId="0" fillId="3" borderId="71" xfId="0" applyNumberFormat="1" applyFill="1" applyBorder="1"/>
    <xf numFmtId="3" fontId="0" fillId="3" borderId="72" xfId="0" applyNumberFormat="1" applyFill="1" applyBorder="1"/>
    <xf numFmtId="0" fontId="12" fillId="0" borderId="64" xfId="0" applyFont="1" applyBorder="1" applyAlignment="1">
      <alignment vertical="center"/>
    </xf>
    <xf numFmtId="0" fontId="0" fillId="0" borderId="65" xfId="0" applyBorder="1" applyAlignment="1">
      <alignment vertical="center"/>
    </xf>
    <xf numFmtId="0" fontId="20" fillId="0" borderId="64" xfId="0" applyFont="1" applyBorder="1" applyAlignment="1">
      <alignment horizontal="left" vertical="center" indent="2"/>
    </xf>
    <xf numFmtId="3" fontId="4" fillId="3" borderId="66" xfId="0" applyNumberFormat="1" applyFont="1" applyFill="1" applyBorder="1" applyAlignment="1">
      <alignment horizontal="right" vertical="center" indent="1"/>
    </xf>
    <xf numFmtId="0" fontId="20" fillId="0" borderId="64" xfId="0" applyFont="1" applyBorder="1" applyAlignment="1">
      <alignment horizontal="left" vertical="center" wrapText="1" indent="2"/>
    </xf>
    <xf numFmtId="166" fontId="2" fillId="0" borderId="65" xfId="0" applyNumberFormat="1" applyFont="1" applyBorder="1" applyAlignment="1">
      <alignment horizontal="right" vertical="center" indent="1"/>
    </xf>
    <xf numFmtId="0" fontId="17" fillId="0" borderId="64" xfId="0" applyFont="1" applyBorder="1" applyAlignment="1">
      <alignment horizontal="left" vertical="center" indent="2"/>
    </xf>
    <xf numFmtId="0" fontId="3" fillId="0" borderId="73" xfId="0" applyFont="1" applyBorder="1" applyAlignment="1">
      <alignment horizontal="left" vertical="center" indent="1"/>
    </xf>
    <xf numFmtId="166" fontId="2" fillId="0" borderId="74" xfId="0" applyNumberFormat="1" applyFont="1" applyBorder="1" applyAlignment="1">
      <alignment horizontal="right" vertical="center" indent="1"/>
    </xf>
    <xf numFmtId="0" fontId="1" fillId="2" borderId="62" xfId="0" applyFont="1" applyFill="1" applyBorder="1" applyAlignment="1">
      <alignment horizontal="left" vertical="center" indent="1"/>
    </xf>
    <xf numFmtId="0" fontId="1" fillId="2" borderId="55" xfId="0" applyFont="1" applyFill="1" applyBorder="1" applyAlignment="1">
      <alignment horizontal="center" vertical="center"/>
    </xf>
    <xf numFmtId="0" fontId="1" fillId="0" borderId="65" xfId="0" applyFont="1" applyBorder="1" applyAlignment="1">
      <alignment horizontal="center" vertical="center"/>
    </xf>
    <xf numFmtId="3" fontId="4" fillId="0" borderId="76" xfId="0" applyNumberFormat="1" applyFont="1" applyBorder="1" applyAlignment="1">
      <alignment horizontal="right" vertical="center" indent="1"/>
    </xf>
    <xf numFmtId="0" fontId="20" fillId="0" borderId="73" xfId="0" applyFont="1" applyBorder="1" applyAlignment="1">
      <alignment horizontal="left" vertical="center" indent="2"/>
    </xf>
    <xf numFmtId="3" fontId="4" fillId="3" borderId="71" xfId="0" applyNumberFormat="1" applyFont="1" applyFill="1" applyBorder="1" applyAlignment="1">
      <alignment horizontal="right" vertical="center" indent="1"/>
    </xf>
    <xf numFmtId="3" fontId="4" fillId="0" borderId="71" xfId="0" applyNumberFormat="1" applyFont="1" applyBorder="1" applyAlignment="1">
      <alignment horizontal="right" vertical="center" indent="1"/>
    </xf>
    <xf numFmtId="3" fontId="4" fillId="0" borderId="72" xfId="0" applyNumberFormat="1" applyFont="1" applyBorder="1" applyAlignment="1">
      <alignment horizontal="right" vertical="center" indent="1"/>
    </xf>
    <xf numFmtId="0" fontId="0" fillId="8" borderId="49" xfId="0" applyFill="1" applyBorder="1" applyAlignment="1">
      <alignment horizontal="center" vertical="center" wrapText="1"/>
    </xf>
    <xf numFmtId="0" fontId="0" fillId="0" borderId="64" xfId="0" applyBorder="1" applyAlignment="1">
      <alignment vertical="center"/>
    </xf>
    <xf numFmtId="0" fontId="2" fillId="0" borderId="64" xfId="0" applyFont="1" applyBorder="1" applyAlignment="1">
      <alignment horizontal="left" vertical="center" indent="1"/>
    </xf>
    <xf numFmtId="166" fontId="0" fillId="0" borderId="65" xfId="0" applyNumberFormat="1" applyBorder="1" applyAlignment="1">
      <alignment horizontal="right" vertical="center" indent="1"/>
    </xf>
    <xf numFmtId="0" fontId="0" fillId="0" borderId="64" xfId="0" applyBorder="1" applyAlignment="1">
      <alignment horizontal="left" vertical="center" indent="1"/>
    </xf>
    <xf numFmtId="0" fontId="0" fillId="0" borderId="65" xfId="0" applyBorder="1" applyAlignment="1">
      <alignment horizontal="right" vertical="center" indent="1"/>
    </xf>
    <xf numFmtId="0" fontId="0" fillId="0" borderId="64" xfId="0" applyBorder="1" applyAlignment="1">
      <alignment horizontal="left" vertical="center" indent="2"/>
    </xf>
    <xf numFmtId="0" fontId="4" fillId="3" borderId="69" xfId="0" applyFont="1" applyFill="1" applyBorder="1" applyAlignment="1">
      <alignment horizontal="left" vertical="center" indent="3"/>
    </xf>
    <xf numFmtId="3" fontId="4" fillId="3" borderId="68" xfId="0" applyNumberFormat="1" applyFont="1" applyFill="1" applyBorder="1" applyAlignment="1">
      <alignment horizontal="right" vertical="center" indent="1"/>
    </xf>
    <xf numFmtId="0" fontId="4" fillId="3" borderId="77" xfId="0" applyFont="1" applyFill="1" applyBorder="1" applyAlignment="1">
      <alignment horizontal="left" vertical="center" indent="3"/>
    </xf>
    <xf numFmtId="3" fontId="4" fillId="3" borderId="67" xfId="0" applyNumberFormat="1" applyFont="1" applyFill="1" applyBorder="1" applyAlignment="1">
      <alignment horizontal="right" vertical="center" indent="1"/>
    </xf>
    <xf numFmtId="0" fontId="4" fillId="3" borderId="78" xfId="0" applyFont="1" applyFill="1" applyBorder="1" applyAlignment="1">
      <alignment horizontal="left" vertical="center" indent="3"/>
    </xf>
    <xf numFmtId="0" fontId="0" fillId="0" borderId="64" xfId="0" applyBorder="1" applyAlignment="1">
      <alignment horizontal="left" vertical="center" indent="3"/>
    </xf>
    <xf numFmtId="165" fontId="20" fillId="0" borderId="79" xfId="0" applyNumberFormat="1" applyFont="1" applyBorder="1" applyAlignment="1">
      <alignment horizontal="left" vertical="center" indent="3"/>
    </xf>
    <xf numFmtId="165" fontId="4" fillId="3" borderId="69" xfId="0" applyNumberFormat="1" applyFont="1" applyFill="1" applyBorder="1" applyAlignment="1">
      <alignment horizontal="left" vertical="center" indent="3"/>
    </xf>
    <xf numFmtId="165" fontId="4" fillId="3" borderId="77" xfId="0" applyNumberFormat="1" applyFont="1" applyFill="1" applyBorder="1" applyAlignment="1">
      <alignment horizontal="left" vertical="center" indent="3"/>
    </xf>
    <xf numFmtId="0" fontId="12" fillId="0" borderId="64" xfId="0" applyFont="1" applyBorder="1" applyAlignment="1">
      <alignment horizontal="left" vertical="center" indent="2"/>
    </xf>
    <xf numFmtId="0" fontId="2" fillId="0" borderId="73" xfId="0" applyFont="1" applyBorder="1" applyAlignment="1">
      <alignment horizontal="left" vertical="center" indent="1"/>
    </xf>
    <xf numFmtId="3" fontId="0" fillId="0" borderId="0" xfId="0" applyNumberFormat="1" applyAlignment="1">
      <alignment vertical="center"/>
    </xf>
    <xf numFmtId="3" fontId="0" fillId="0" borderId="65" xfId="0" applyNumberFormat="1" applyBorder="1" applyAlignment="1">
      <alignment vertical="center"/>
    </xf>
    <xf numFmtId="3" fontId="20" fillId="3" borderId="15" xfId="0" applyNumberFormat="1" applyFont="1" applyFill="1" applyBorder="1"/>
    <xf numFmtId="3" fontId="20" fillId="3" borderId="67" xfId="0" applyNumberFormat="1" applyFont="1" applyFill="1" applyBorder="1"/>
    <xf numFmtId="9" fontId="0" fillId="12" borderId="0" xfId="2" applyFont="1" applyFill="1" applyAlignment="1">
      <alignment vertical="center"/>
    </xf>
    <xf numFmtId="9" fontId="0" fillId="0" borderId="0" xfId="0" applyNumberFormat="1" applyAlignment="1">
      <alignment vertical="center"/>
    </xf>
    <xf numFmtId="172" fontId="4" fillId="3" borderId="15" xfId="0" applyNumberFormat="1" applyFont="1" applyFill="1" applyBorder="1" applyAlignment="1">
      <alignment horizontal="right" indent="1"/>
    </xf>
    <xf numFmtId="172" fontId="4" fillId="3" borderId="15" xfId="0" applyNumberFormat="1" applyFont="1" applyFill="1" applyBorder="1" applyAlignment="1">
      <alignment horizontal="right" vertical="center" indent="1"/>
    </xf>
    <xf numFmtId="172" fontId="4" fillId="3" borderId="14" xfId="0" applyNumberFormat="1" applyFont="1" applyFill="1" applyBorder="1" applyAlignment="1">
      <alignment horizontal="right" vertical="center" indent="1"/>
    </xf>
    <xf numFmtId="172" fontId="4" fillId="3" borderId="22" xfId="0" applyNumberFormat="1" applyFont="1" applyFill="1" applyBorder="1" applyAlignment="1">
      <alignment horizontal="right" indent="1"/>
    </xf>
    <xf numFmtId="3" fontId="0" fillId="8" borderId="49" xfId="0" applyNumberFormat="1" applyFill="1" applyBorder="1" applyAlignment="1">
      <alignment horizontal="center" vertical="center"/>
    </xf>
    <xf numFmtId="172" fontId="4" fillId="3" borderId="12" xfId="0" applyNumberFormat="1" applyFont="1" applyFill="1" applyBorder="1" applyAlignment="1">
      <alignment horizontal="right" indent="1"/>
    </xf>
    <xf numFmtId="172" fontId="4" fillId="3" borderId="11" xfId="0" applyNumberFormat="1" applyFont="1" applyFill="1" applyBorder="1" applyAlignment="1">
      <alignment horizontal="right" vertical="center" indent="1"/>
    </xf>
    <xf numFmtId="172" fontId="4" fillId="3" borderId="12" xfId="0" applyNumberFormat="1" applyFont="1" applyFill="1" applyBorder="1" applyAlignment="1">
      <alignment horizontal="right" vertical="center" indent="1"/>
    </xf>
    <xf numFmtId="172" fontId="4" fillId="3" borderId="21" xfId="0" applyNumberFormat="1" applyFont="1" applyFill="1" applyBorder="1" applyAlignment="1">
      <alignment horizontal="right" indent="1"/>
    </xf>
    <xf numFmtId="172" fontId="4" fillId="3" borderId="15" xfId="4" applyNumberFormat="1" applyFont="1" applyFill="1" applyBorder="1" applyAlignment="1">
      <alignment horizontal="right" vertical="center" indent="1"/>
    </xf>
    <xf numFmtId="172" fontId="4" fillId="3" borderId="22" xfId="4" applyNumberFormat="1" applyFont="1" applyFill="1" applyBorder="1" applyAlignment="1">
      <alignment horizontal="right" indent="1"/>
    </xf>
    <xf numFmtId="172" fontId="4" fillId="3" borderId="15" xfId="4" applyNumberFormat="1" applyFont="1" applyFill="1" applyBorder="1" applyAlignment="1">
      <alignment horizontal="right" indent="1"/>
    </xf>
    <xf numFmtId="166" fontId="3" fillId="0" borderId="74" xfId="0" applyNumberFormat="1" applyFont="1" applyBorder="1" applyAlignment="1">
      <alignment horizontal="right" vertical="center" indent="1"/>
    </xf>
    <xf numFmtId="166" fontId="3" fillId="0" borderId="75" xfId="0" applyNumberFormat="1" applyFont="1" applyBorder="1" applyAlignment="1">
      <alignment horizontal="right" vertical="center" indent="1"/>
    </xf>
    <xf numFmtId="0" fontId="1" fillId="0" borderId="0" xfId="0" applyFont="1" applyAlignment="1">
      <alignment horizontal="center" vertical="center"/>
    </xf>
    <xf numFmtId="1" fontId="0" fillId="0" borderId="0" xfId="0" applyNumberFormat="1" applyAlignment="1">
      <alignment vertical="center"/>
    </xf>
    <xf numFmtId="1" fontId="0" fillId="0" borderId="65" xfId="0" applyNumberFormat="1" applyBorder="1" applyAlignment="1">
      <alignment vertical="center"/>
    </xf>
    <xf numFmtId="3" fontId="0" fillId="0" borderId="0" xfId="0" applyNumberFormat="1" applyAlignment="1">
      <alignment horizontal="right" vertical="center" indent="1"/>
    </xf>
    <xf numFmtId="0" fontId="1" fillId="2" borderId="62" xfId="0" applyFont="1" applyFill="1" applyBorder="1" applyAlignment="1">
      <alignment horizontal="left" vertical="center" wrapText="1" indent="1"/>
    </xf>
    <xf numFmtId="0" fontId="1" fillId="2" borderId="55" xfId="0" applyFont="1" applyFill="1" applyBorder="1" applyAlignment="1">
      <alignment horizontal="center" vertical="center" wrapText="1"/>
    </xf>
    <xf numFmtId="0" fontId="0" fillId="2" borderId="55" xfId="0" applyFill="1" applyBorder="1"/>
    <xf numFmtId="0" fontId="1" fillId="2" borderId="63" xfId="0" applyFont="1" applyFill="1" applyBorder="1" applyAlignment="1">
      <alignment horizontal="center" vertical="center" wrapText="1"/>
    </xf>
    <xf numFmtId="0" fontId="4" fillId="3" borderId="80" xfId="0" applyFont="1" applyFill="1" applyBorder="1" applyAlignment="1">
      <alignment horizontal="left" indent="1"/>
    </xf>
    <xf numFmtId="172" fontId="4" fillId="3" borderId="67" xfId="0" applyNumberFormat="1" applyFont="1" applyFill="1" applyBorder="1" applyAlignment="1">
      <alignment horizontal="right" indent="1"/>
    </xf>
    <xf numFmtId="0" fontId="4" fillId="3" borderId="81" xfId="0" applyFont="1" applyFill="1" applyBorder="1" applyAlignment="1">
      <alignment horizontal="left" indent="1"/>
    </xf>
    <xf numFmtId="172" fontId="4" fillId="3" borderId="82" xfId="0" applyNumberFormat="1" applyFont="1" applyFill="1" applyBorder="1" applyAlignment="1">
      <alignment horizontal="right" vertical="center" indent="1"/>
    </xf>
    <xf numFmtId="166" fontId="4" fillId="3" borderId="67" xfId="0" applyNumberFormat="1" applyFont="1" applyFill="1" applyBorder="1" applyAlignment="1">
      <alignment horizontal="right" indent="1"/>
    </xf>
    <xf numFmtId="0" fontId="4" fillId="3" borderId="83" xfId="0" applyFont="1" applyFill="1" applyBorder="1" applyAlignment="1">
      <alignment horizontal="left" indent="1"/>
    </xf>
    <xf numFmtId="3" fontId="4" fillId="3" borderId="71" xfId="0" applyNumberFormat="1" applyFont="1" applyFill="1" applyBorder="1" applyAlignment="1">
      <alignment horizontal="right" indent="1"/>
    </xf>
    <xf numFmtId="167" fontId="4" fillId="0" borderId="71" xfId="0" applyNumberFormat="1" applyFont="1" applyBorder="1" applyAlignment="1">
      <alignment horizontal="right" indent="1"/>
    </xf>
    <xf numFmtId="1" fontId="4" fillId="3" borderId="84" xfId="0" applyNumberFormat="1" applyFont="1" applyFill="1" applyBorder="1" applyAlignment="1">
      <alignment horizontal="center"/>
    </xf>
    <xf numFmtId="0" fontId="0" fillId="0" borderId="85" xfId="0" applyBorder="1"/>
    <xf numFmtId="166" fontId="4" fillId="3" borderId="86" xfId="0" applyNumberFormat="1" applyFont="1" applyFill="1" applyBorder="1" applyAlignment="1">
      <alignment horizontal="right" vertical="center" indent="1"/>
    </xf>
    <xf numFmtId="166" fontId="4" fillId="3" borderId="71" xfId="0" applyNumberFormat="1" applyFont="1" applyFill="1" applyBorder="1" applyAlignment="1">
      <alignment horizontal="right" vertical="center" indent="1"/>
    </xf>
    <xf numFmtId="166" fontId="4" fillId="3" borderId="72" xfId="0" applyNumberFormat="1" applyFont="1" applyFill="1" applyBorder="1" applyAlignment="1">
      <alignment horizontal="right" indent="1"/>
    </xf>
    <xf numFmtId="0" fontId="4" fillId="3" borderId="79" xfId="0" applyFont="1" applyFill="1" applyBorder="1" applyAlignment="1">
      <alignment horizontal="left" indent="1"/>
    </xf>
    <xf numFmtId="172" fontId="4" fillId="3" borderId="19" xfId="0" applyNumberFormat="1" applyFont="1" applyFill="1" applyBorder="1" applyAlignment="1">
      <alignment horizontal="right" indent="1"/>
    </xf>
    <xf numFmtId="164" fontId="0" fillId="21" borderId="64" xfId="4" applyFont="1" applyFill="1" applyBorder="1"/>
    <xf numFmtId="0" fontId="4" fillId="3" borderId="64" xfId="0" applyFont="1" applyFill="1" applyBorder="1" applyAlignment="1">
      <alignment horizontal="left" indent="1"/>
    </xf>
    <xf numFmtId="0" fontId="53" fillId="0" borderId="0" xfId="1" applyFont="1" applyAlignment="1">
      <alignment horizontal="center" vertical="center"/>
    </xf>
    <xf numFmtId="0" fontId="49" fillId="0" borderId="0" xfId="1" applyFont="1" applyAlignment="1">
      <alignment horizontal="center" vertical="center"/>
    </xf>
    <xf numFmtId="0" fontId="27" fillId="0" borderId="0" xfId="1" applyFont="1" applyAlignment="1" applyProtection="1">
      <alignment horizontal="center" vertical="center"/>
      <protection locked="0"/>
    </xf>
    <xf numFmtId="169" fontId="50" fillId="0" borderId="0" xfId="1" applyNumberFormat="1" applyFont="1" applyAlignment="1">
      <alignment horizontal="center"/>
    </xf>
    <xf numFmtId="49" fontId="35" fillId="0" borderId="46" xfId="0" applyNumberFormat="1" applyFont="1" applyBorder="1" applyAlignment="1">
      <alignment horizontal="center" vertical="center"/>
    </xf>
    <xf numFmtId="0" fontId="52" fillId="0" borderId="0" xfId="1" applyFont="1" applyAlignment="1">
      <alignment horizontal="center" vertical="center"/>
    </xf>
    <xf numFmtId="49" fontId="0" fillId="3" borderId="4" xfId="0" applyNumberFormat="1" applyFill="1" applyBorder="1" applyAlignment="1">
      <alignment horizontal="center" vertical="center"/>
    </xf>
    <xf numFmtId="49" fontId="0" fillId="3" borderId="7" xfId="0" applyNumberFormat="1"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5" borderId="0" xfId="0" applyFont="1" applyFill="1" applyAlignment="1">
      <alignment horizontal="center" vertical="center"/>
    </xf>
    <xf numFmtId="0" fontId="1" fillId="2" borderId="0" xfId="0" applyFont="1" applyFill="1" applyAlignment="1">
      <alignment horizontal="center" vertical="center"/>
    </xf>
    <xf numFmtId="0" fontId="1" fillId="2" borderId="49" xfId="0" applyFont="1" applyFill="1" applyBorder="1" applyAlignment="1">
      <alignment horizontal="center" vertical="center"/>
    </xf>
    <xf numFmtId="0" fontId="20" fillId="8" borderId="49" xfId="0" applyFont="1" applyFill="1" applyBorder="1" applyAlignment="1">
      <alignment horizontal="center" vertical="center"/>
    </xf>
    <xf numFmtId="0" fontId="1" fillId="19" borderId="0" xfId="0" applyFont="1" applyFill="1" applyAlignment="1">
      <alignment horizontal="center" vertical="center"/>
    </xf>
    <xf numFmtId="0" fontId="20" fillId="0" borderId="49" xfId="0" applyFont="1" applyBorder="1" applyAlignment="1">
      <alignment horizontal="center" vertical="center"/>
    </xf>
    <xf numFmtId="0" fontId="4" fillId="3" borderId="42" xfId="0" applyFont="1" applyFill="1" applyBorder="1" applyAlignment="1">
      <alignment horizontal="center" vertical="center"/>
    </xf>
    <xf numFmtId="0" fontId="4" fillId="3"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49" fontId="0" fillId="3" borderId="4" xfId="0" applyNumberFormat="1" applyFill="1" applyBorder="1" applyAlignment="1">
      <alignment horizontal="left" vertical="center" wrapText="1"/>
    </xf>
    <xf numFmtId="49" fontId="0" fillId="3" borderId="0" xfId="0" applyNumberFormat="1" applyFill="1" applyAlignment="1">
      <alignment horizontal="left" vertical="center" wrapText="1"/>
    </xf>
    <xf numFmtId="49" fontId="0" fillId="3" borderId="7" xfId="0" applyNumberFormat="1" applyFill="1" applyBorder="1" applyAlignment="1">
      <alignment horizontal="left" vertical="center" wrapText="1"/>
    </xf>
    <xf numFmtId="49" fontId="0" fillId="3" borderId="4" xfId="0" applyNumberFormat="1" applyFill="1" applyBorder="1" applyAlignment="1">
      <alignment horizontal="left" wrapText="1"/>
    </xf>
    <xf numFmtId="49" fontId="0" fillId="3" borderId="0" xfId="0" applyNumberFormat="1" applyFill="1" applyAlignment="1">
      <alignment horizontal="left"/>
    </xf>
    <xf numFmtId="49" fontId="0" fillId="3" borderId="7" xfId="0" applyNumberFormat="1" applyFill="1" applyBorder="1" applyAlignment="1">
      <alignment horizontal="left"/>
    </xf>
    <xf numFmtId="49" fontId="0" fillId="3" borderId="4" xfId="0" applyNumberFormat="1" applyFill="1" applyBorder="1" applyAlignment="1">
      <alignment horizontal="left"/>
    </xf>
    <xf numFmtId="49" fontId="0" fillId="3" borderId="0" xfId="0" applyNumberFormat="1" applyFill="1" applyAlignment="1">
      <alignment horizontal="left" vertical="center"/>
    </xf>
    <xf numFmtId="49" fontId="0" fillId="3" borderId="7" xfId="0" applyNumberFormat="1" applyFill="1" applyBorder="1" applyAlignment="1">
      <alignment horizontal="left" vertical="center"/>
    </xf>
    <xf numFmtId="49" fontId="0" fillId="3" borderId="4" xfId="0" applyNumberFormat="1" applyFill="1" applyBorder="1" applyAlignment="1">
      <alignment horizontal="left" vertical="center"/>
    </xf>
    <xf numFmtId="49" fontId="0" fillId="3" borderId="4" xfId="0" applyNumberFormat="1" applyFill="1" applyBorder="1" applyAlignment="1">
      <alignment horizontal="center"/>
    </xf>
    <xf numFmtId="49" fontId="0" fillId="3" borderId="0" xfId="0" applyNumberFormat="1" applyFill="1" applyAlignment="1">
      <alignment horizontal="center"/>
    </xf>
    <xf numFmtId="49" fontId="0" fillId="3" borderId="7" xfId="0" applyNumberFormat="1" applyFill="1" applyBorder="1" applyAlignment="1">
      <alignment horizontal="center"/>
    </xf>
    <xf numFmtId="0" fontId="1" fillId="2" borderId="0" xfId="0" applyFont="1" applyFill="1" applyAlignment="1">
      <alignment horizontal="left" vertical="center"/>
    </xf>
    <xf numFmtId="0" fontId="60" fillId="15" borderId="52" xfId="3" applyFont="1" applyFill="1" applyBorder="1" applyAlignment="1">
      <alignment horizontal="center" vertical="center" wrapText="1"/>
    </xf>
    <xf numFmtId="0" fontId="60" fillId="15" borderId="53" xfId="3" applyFont="1" applyFill="1" applyBorder="1" applyAlignment="1">
      <alignment horizontal="center" vertical="center" wrapText="1"/>
    </xf>
    <xf numFmtId="0" fontId="60" fillId="15" borderId="54" xfId="3" applyFont="1" applyFill="1" applyBorder="1" applyAlignment="1">
      <alignment horizontal="center" vertical="center" wrapText="1"/>
    </xf>
    <xf numFmtId="0" fontId="60" fillId="12" borderId="52" xfId="3" applyFont="1" applyFill="1" applyBorder="1" applyAlignment="1">
      <alignment horizontal="center" vertical="center"/>
    </xf>
    <xf numFmtId="0" fontId="60" fillId="12" borderId="53" xfId="3" applyFont="1" applyFill="1" applyBorder="1" applyAlignment="1">
      <alignment horizontal="center" vertical="center"/>
    </xf>
    <xf numFmtId="0" fontId="60" fillId="12" borderId="54" xfId="3" applyFont="1" applyFill="1" applyBorder="1" applyAlignment="1">
      <alignment horizontal="center" vertical="center"/>
    </xf>
    <xf numFmtId="0" fontId="60" fillId="11" borderId="52" xfId="3" applyFont="1" applyFill="1" applyBorder="1" applyAlignment="1">
      <alignment horizontal="center" vertical="center" wrapText="1"/>
    </xf>
    <xf numFmtId="0" fontId="60" fillId="11" borderId="53" xfId="3" applyFont="1" applyFill="1" applyBorder="1" applyAlignment="1">
      <alignment horizontal="center" vertical="center" wrapText="1"/>
    </xf>
    <xf numFmtId="0" fontId="60" fillId="11" borderId="54" xfId="3" applyFont="1" applyFill="1" applyBorder="1" applyAlignment="1">
      <alignment horizontal="center" vertical="center" wrapText="1"/>
    </xf>
    <xf numFmtId="0" fontId="60" fillId="17" borderId="52" xfId="3" applyFont="1" applyFill="1" applyBorder="1" applyAlignment="1">
      <alignment horizontal="center" vertical="center" wrapText="1"/>
    </xf>
    <xf numFmtId="0" fontId="60" fillId="17" borderId="53" xfId="3" applyFont="1" applyFill="1" applyBorder="1" applyAlignment="1">
      <alignment horizontal="center" vertical="center" wrapText="1"/>
    </xf>
    <xf numFmtId="0" fontId="60" fillId="17" borderId="54" xfId="3" applyFont="1" applyFill="1" applyBorder="1" applyAlignment="1">
      <alignment horizontal="center" vertical="center" wrapText="1"/>
    </xf>
    <xf numFmtId="0" fontId="64" fillId="17" borderId="52" xfId="3" applyFont="1" applyFill="1" applyBorder="1" applyAlignment="1">
      <alignment horizontal="center" vertical="center"/>
    </xf>
    <xf numFmtId="0" fontId="64" fillId="17" borderId="54" xfId="3" applyFont="1" applyFill="1" applyBorder="1" applyAlignment="1">
      <alignment horizontal="center" vertical="center"/>
    </xf>
    <xf numFmtId="0" fontId="60" fillId="10" borderId="52" xfId="3" applyFont="1" applyFill="1" applyBorder="1" applyAlignment="1">
      <alignment horizontal="center" vertical="center"/>
    </xf>
    <xf numFmtId="0" fontId="60" fillId="10" borderId="54" xfId="3" applyFont="1" applyFill="1" applyBorder="1" applyAlignment="1">
      <alignment horizontal="center" vertical="center"/>
    </xf>
    <xf numFmtId="0" fontId="60" fillId="12" borderId="52" xfId="3" applyFont="1" applyFill="1" applyBorder="1" applyAlignment="1">
      <alignment horizontal="center" vertical="center" wrapText="1"/>
    </xf>
    <xf numFmtId="0" fontId="60" fillId="12" borderId="53" xfId="3" applyFont="1" applyFill="1" applyBorder="1" applyAlignment="1">
      <alignment horizontal="center" vertical="center" wrapText="1"/>
    </xf>
    <xf numFmtId="0" fontId="60" fillId="12" borderId="54" xfId="3" applyFont="1" applyFill="1" applyBorder="1" applyAlignment="1">
      <alignment horizontal="center" vertical="center" wrapText="1"/>
    </xf>
  </cellXfs>
  <cellStyles count="5">
    <cellStyle name="Moeda" xfId="4" builtinId="4"/>
    <cellStyle name="Normal" xfId="0" builtinId="0"/>
    <cellStyle name="Normal 2 3 2" xfId="3" xr:uid="{00000000-0005-0000-0000-000002000000}"/>
    <cellStyle name="Normal 6" xfId="1" xr:uid="{00000000-0005-0000-0000-000003000000}"/>
    <cellStyle name="Percentagem" xfId="2" builtinId="5"/>
  </cellStyles>
  <dxfs count="2">
    <dxf>
      <fill>
        <patternFill patternType="lightUp">
          <fgColor theme="1" tint="0.499984740745262"/>
        </patternFill>
      </fill>
    </dxf>
    <dxf>
      <fill>
        <patternFill patternType="lightUp">
          <f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stru&#231;&#245;es de preenchimento'!A1"/><Relationship Id="rId4" Type="http://schemas.openxmlformats.org/officeDocument/2006/relationships/image" Target="cid:image024.jpg@01D972AD.CF51BF10" TargetMode="External"/></Relationships>
</file>

<file path=xl/drawings/drawing1.xml><?xml version="1.0" encoding="utf-8"?>
<xdr:wsDr xmlns:xdr="http://schemas.openxmlformats.org/drawingml/2006/spreadsheetDrawing" xmlns:a="http://schemas.openxmlformats.org/drawingml/2006/main">
  <xdr:twoCellAnchor>
    <xdr:from>
      <xdr:col>3</xdr:col>
      <xdr:colOff>1</xdr:colOff>
      <xdr:row>23</xdr:row>
      <xdr:rowOff>0</xdr:rowOff>
    </xdr:from>
    <xdr:to>
      <xdr:col>12</xdr:col>
      <xdr:colOff>1</xdr:colOff>
      <xdr:row>25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286001" y="5191125"/>
          <a:ext cx="5972175" cy="304800"/>
        </a:xfrm>
        <a:prstGeom prst="rect">
          <a:avLst/>
        </a:prstGeom>
        <a:solidFill>
          <a:srgbClr val="66BA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b="1"/>
            <a:t>INICIAR</a:t>
          </a:r>
        </a:p>
      </xdr:txBody>
    </xdr:sp>
    <xdr:clientData/>
  </xdr:twoCellAnchor>
  <xdr:twoCellAnchor editAs="oneCell">
    <xdr:from>
      <xdr:col>3</xdr:col>
      <xdr:colOff>352425</xdr:colOff>
      <xdr:row>5</xdr:row>
      <xdr:rowOff>144780</xdr:rowOff>
    </xdr:from>
    <xdr:to>
      <xdr:col>9</xdr:col>
      <xdr:colOff>449643</xdr:colOff>
      <xdr:row>9</xdr:row>
      <xdr:rowOff>147713</xdr:rowOff>
    </xdr:to>
    <xdr:pic>
      <xdr:nvPicPr>
        <xdr:cNvPr id="5" name="Picture 4" descr="icon AP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954405"/>
          <a:ext cx="2792793" cy="679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876300</xdr:colOff>
      <xdr:row>4</xdr:row>
      <xdr:rowOff>76200</xdr:rowOff>
    </xdr:from>
    <xdr:to>
      <xdr:col>11</xdr:col>
      <xdr:colOff>361950</xdr:colOff>
      <xdr:row>11</xdr:row>
      <xdr:rowOff>127314</xdr:rowOff>
    </xdr:to>
    <xdr:pic>
      <xdr:nvPicPr>
        <xdr:cNvPr id="6" name="Picture 3" descr="Icon&#10;&#10;Description automatically generated with medium confidence">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5857875" y="723900"/>
          <a:ext cx="1276350" cy="1213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5129</xdr:colOff>
      <xdr:row>9</xdr:row>
      <xdr:rowOff>133350</xdr:rowOff>
    </xdr:from>
    <xdr:to>
      <xdr:col>10</xdr:col>
      <xdr:colOff>109904</xdr:colOff>
      <xdr:row>9</xdr:row>
      <xdr:rowOff>133350</xdr:rowOff>
    </xdr:to>
    <xdr:cxnSp macro="">
      <xdr:nvCxnSpPr>
        <xdr:cNvPr id="2" name="Conexão recta unidireccional 21">
          <a:extLst>
            <a:ext uri="{FF2B5EF4-FFF2-40B4-BE49-F238E27FC236}">
              <a16:creationId xmlns:a16="http://schemas.microsoft.com/office/drawing/2014/main" id="{00000000-0008-0000-2700-000002000000}"/>
            </a:ext>
          </a:extLst>
        </xdr:cNvPr>
        <xdr:cNvCxnSpPr>
          <a:cxnSpLocks noChangeShapeType="1"/>
        </xdr:cNvCxnSpPr>
      </xdr:nvCxnSpPr>
      <xdr:spPr bwMode="auto">
        <a:xfrm>
          <a:off x="3577004" y="1514475"/>
          <a:ext cx="1076325"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12456</xdr:colOff>
      <xdr:row>13</xdr:row>
      <xdr:rowOff>109793</xdr:rowOff>
    </xdr:from>
    <xdr:to>
      <xdr:col>6</xdr:col>
      <xdr:colOff>12456</xdr:colOff>
      <xdr:row>13</xdr:row>
      <xdr:rowOff>109793</xdr:rowOff>
    </xdr:to>
    <xdr:cxnSp macro="">
      <xdr:nvCxnSpPr>
        <xdr:cNvPr id="3" name="Conexão recta unidireccional 25">
          <a:extLst>
            <a:ext uri="{FF2B5EF4-FFF2-40B4-BE49-F238E27FC236}">
              <a16:creationId xmlns:a16="http://schemas.microsoft.com/office/drawing/2014/main" id="{00000000-0008-0000-2700-000003000000}"/>
            </a:ext>
          </a:extLst>
        </xdr:cNvPr>
        <xdr:cNvCxnSpPr>
          <a:cxnSpLocks noChangeShapeType="1"/>
        </xdr:cNvCxnSpPr>
      </xdr:nvCxnSpPr>
      <xdr:spPr bwMode="auto">
        <a:xfrm>
          <a:off x="1584081" y="2519618"/>
          <a:ext cx="1009650"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22412</xdr:colOff>
      <xdr:row>8</xdr:row>
      <xdr:rowOff>66675</xdr:rowOff>
    </xdr:from>
    <xdr:to>
      <xdr:col>14</xdr:col>
      <xdr:colOff>140677</xdr:colOff>
      <xdr:row>8</xdr:row>
      <xdr:rowOff>67235</xdr:rowOff>
    </xdr:to>
    <xdr:cxnSp macro="">
      <xdr:nvCxnSpPr>
        <xdr:cNvPr id="4" name="Conexão recta unidireccional 26">
          <a:extLst>
            <a:ext uri="{FF2B5EF4-FFF2-40B4-BE49-F238E27FC236}">
              <a16:creationId xmlns:a16="http://schemas.microsoft.com/office/drawing/2014/main" id="{00000000-0008-0000-2700-000004000000}"/>
            </a:ext>
          </a:extLst>
        </xdr:cNvPr>
        <xdr:cNvCxnSpPr>
          <a:cxnSpLocks noChangeShapeType="1"/>
        </xdr:cNvCxnSpPr>
      </xdr:nvCxnSpPr>
      <xdr:spPr bwMode="auto">
        <a:xfrm flipV="1">
          <a:off x="6947647" y="1400175"/>
          <a:ext cx="5037648" cy="56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1098176</xdr:colOff>
      <xdr:row>28</xdr:row>
      <xdr:rowOff>100853</xdr:rowOff>
    </xdr:from>
    <xdr:to>
      <xdr:col>10</xdr:col>
      <xdr:colOff>117231</xdr:colOff>
      <xdr:row>28</xdr:row>
      <xdr:rowOff>117231</xdr:rowOff>
    </xdr:to>
    <xdr:cxnSp macro="">
      <xdr:nvCxnSpPr>
        <xdr:cNvPr id="5" name="Conexão reta unidirecional 4">
          <a:extLst>
            <a:ext uri="{FF2B5EF4-FFF2-40B4-BE49-F238E27FC236}">
              <a16:creationId xmlns:a16="http://schemas.microsoft.com/office/drawing/2014/main" id="{00000000-0008-0000-2700-000005000000}"/>
            </a:ext>
          </a:extLst>
        </xdr:cNvPr>
        <xdr:cNvCxnSpPr/>
      </xdr:nvCxnSpPr>
      <xdr:spPr>
        <a:xfrm>
          <a:off x="6914029" y="5244353"/>
          <a:ext cx="1988614" cy="1637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9</xdr:row>
      <xdr:rowOff>152400</xdr:rowOff>
    </xdr:from>
    <xdr:to>
      <xdr:col>14</xdr:col>
      <xdr:colOff>161925</xdr:colOff>
      <xdr:row>9</xdr:row>
      <xdr:rowOff>152400</xdr:rowOff>
    </xdr:to>
    <xdr:cxnSp macro="">
      <xdr:nvCxnSpPr>
        <xdr:cNvPr id="6" name="Conexão reta unidirecional 5">
          <a:extLst>
            <a:ext uri="{FF2B5EF4-FFF2-40B4-BE49-F238E27FC236}">
              <a16:creationId xmlns:a16="http://schemas.microsoft.com/office/drawing/2014/main" id="{00000000-0008-0000-2700-000006000000}"/>
            </a:ext>
          </a:extLst>
        </xdr:cNvPr>
        <xdr:cNvCxnSpPr/>
      </xdr:nvCxnSpPr>
      <xdr:spPr>
        <a:xfrm>
          <a:off x="5457825" y="1533525"/>
          <a:ext cx="1019175"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41677</xdr:colOff>
      <xdr:row>22</xdr:row>
      <xdr:rowOff>175760</xdr:rowOff>
    </xdr:from>
    <xdr:to>
      <xdr:col>11</xdr:col>
      <xdr:colOff>175027</xdr:colOff>
      <xdr:row>22</xdr:row>
      <xdr:rowOff>175760</xdr:rowOff>
    </xdr:to>
    <xdr:cxnSp macro="">
      <xdr:nvCxnSpPr>
        <xdr:cNvPr id="7" name="Conexão reta 6">
          <a:extLst>
            <a:ext uri="{FF2B5EF4-FFF2-40B4-BE49-F238E27FC236}">
              <a16:creationId xmlns:a16="http://schemas.microsoft.com/office/drawing/2014/main" id="{00000000-0008-0000-2700-000007000000}"/>
            </a:ext>
          </a:extLst>
        </xdr:cNvPr>
        <xdr:cNvCxnSpPr/>
      </xdr:nvCxnSpPr>
      <xdr:spPr>
        <a:xfrm>
          <a:off x="6966912" y="4478819"/>
          <a:ext cx="292361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142142</xdr:colOff>
      <xdr:row>22</xdr:row>
      <xdr:rowOff>145805</xdr:rowOff>
    </xdr:from>
    <xdr:to>
      <xdr:col>11</xdr:col>
      <xdr:colOff>142144</xdr:colOff>
      <xdr:row>23</xdr:row>
      <xdr:rowOff>232264</xdr:rowOff>
    </xdr:to>
    <xdr:cxnSp macro="">
      <xdr:nvCxnSpPr>
        <xdr:cNvPr id="8" name="Conexão reta unidirecional 7">
          <a:extLst>
            <a:ext uri="{FF2B5EF4-FFF2-40B4-BE49-F238E27FC236}">
              <a16:creationId xmlns:a16="http://schemas.microsoft.com/office/drawing/2014/main" id="{00000000-0008-0000-2700-000008000000}"/>
            </a:ext>
          </a:extLst>
        </xdr:cNvPr>
        <xdr:cNvCxnSpPr/>
      </xdr:nvCxnSpPr>
      <xdr:spPr bwMode="auto">
        <a:xfrm flipH="1">
          <a:off x="4837967" y="4870205"/>
          <a:ext cx="2" cy="343634"/>
        </a:xfrm>
        <a:prstGeom prst="straightConnector1">
          <a:avLst/>
        </a:prstGeom>
        <a:noFill/>
        <a:ln w="12700" cap="sq">
          <a:solidFill>
            <a:srgbClr val="000000"/>
          </a:solidFill>
          <a:prstDash val="solid"/>
          <a:miter lim="800000"/>
          <a:headEnd/>
          <a:tailEnd type="triangle"/>
        </a:ln>
        <a:extLst>
          <a:ext uri="{909E8E84-426E-40DD-AFC4-6F175D3DCCD1}">
            <a14:hiddenFill xmlns:a14="http://schemas.microsoft.com/office/drawing/2010/main">
              <a:noFill/>
            </a14:hiddenFill>
          </a:ext>
        </a:extLst>
      </xdr:spPr>
    </xdr:cxnSp>
    <xdr:clientData/>
  </xdr:twoCellAnchor>
  <xdr:twoCellAnchor>
    <xdr:from>
      <xdr:col>11</xdr:col>
      <xdr:colOff>374539</xdr:colOff>
      <xdr:row>15</xdr:row>
      <xdr:rowOff>143141</xdr:rowOff>
    </xdr:from>
    <xdr:to>
      <xdr:col>14</xdr:col>
      <xdr:colOff>98314</xdr:colOff>
      <xdr:row>15</xdr:row>
      <xdr:rowOff>143143</xdr:rowOff>
    </xdr:to>
    <xdr:cxnSp macro="">
      <xdr:nvCxnSpPr>
        <xdr:cNvPr id="9" name="Conexão recta unidireccional 21">
          <a:extLst>
            <a:ext uri="{FF2B5EF4-FFF2-40B4-BE49-F238E27FC236}">
              <a16:creationId xmlns:a16="http://schemas.microsoft.com/office/drawing/2014/main" id="{00000000-0008-0000-2700-000009000000}"/>
            </a:ext>
          </a:extLst>
        </xdr:cNvPr>
        <xdr:cNvCxnSpPr>
          <a:cxnSpLocks noChangeShapeType="1"/>
        </xdr:cNvCxnSpPr>
      </xdr:nvCxnSpPr>
      <xdr:spPr bwMode="auto">
        <a:xfrm flipV="1">
          <a:off x="5070364" y="3067316"/>
          <a:ext cx="1343025" cy="2"/>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359019</xdr:colOff>
      <xdr:row>12</xdr:row>
      <xdr:rowOff>7327</xdr:rowOff>
    </xdr:from>
    <xdr:to>
      <xdr:col>11</xdr:col>
      <xdr:colOff>359020</xdr:colOff>
      <xdr:row>14</xdr:row>
      <xdr:rowOff>183174</xdr:rowOff>
    </xdr:to>
    <xdr:cxnSp macro="">
      <xdr:nvCxnSpPr>
        <xdr:cNvPr id="10" name="Conexão reta 9">
          <a:extLst>
            <a:ext uri="{FF2B5EF4-FFF2-40B4-BE49-F238E27FC236}">
              <a16:creationId xmlns:a16="http://schemas.microsoft.com/office/drawing/2014/main" id="{00000000-0008-0000-2700-00000A000000}"/>
            </a:ext>
          </a:extLst>
        </xdr:cNvPr>
        <xdr:cNvCxnSpPr/>
      </xdr:nvCxnSpPr>
      <xdr:spPr>
        <a:xfrm>
          <a:off x="5054844" y="2159977"/>
          <a:ext cx="1" cy="69019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7326</xdr:colOff>
      <xdr:row>20</xdr:row>
      <xdr:rowOff>102577</xdr:rowOff>
    </xdr:from>
    <xdr:to>
      <xdr:col>14</xdr:col>
      <xdr:colOff>161192</xdr:colOff>
      <xdr:row>20</xdr:row>
      <xdr:rowOff>102577</xdr:rowOff>
    </xdr:to>
    <xdr:cxnSp macro="">
      <xdr:nvCxnSpPr>
        <xdr:cNvPr id="11" name="Conexão recta unidireccional 21">
          <a:extLst>
            <a:ext uri="{FF2B5EF4-FFF2-40B4-BE49-F238E27FC236}">
              <a16:creationId xmlns:a16="http://schemas.microsoft.com/office/drawing/2014/main" id="{00000000-0008-0000-2700-00000B000000}"/>
            </a:ext>
          </a:extLst>
        </xdr:cNvPr>
        <xdr:cNvCxnSpPr>
          <a:cxnSpLocks noChangeShapeType="1"/>
        </xdr:cNvCxnSpPr>
      </xdr:nvCxnSpPr>
      <xdr:spPr bwMode="auto">
        <a:xfrm>
          <a:off x="5455626" y="4312627"/>
          <a:ext cx="1020641"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359018</xdr:colOff>
      <xdr:row>14</xdr:row>
      <xdr:rowOff>194897</xdr:rowOff>
    </xdr:from>
    <xdr:to>
      <xdr:col>14</xdr:col>
      <xdr:colOff>87923</xdr:colOff>
      <xdr:row>14</xdr:row>
      <xdr:rowOff>194897</xdr:rowOff>
    </xdr:to>
    <xdr:cxnSp macro="">
      <xdr:nvCxnSpPr>
        <xdr:cNvPr id="12" name="Conexão recta unidireccional 21">
          <a:extLst>
            <a:ext uri="{FF2B5EF4-FFF2-40B4-BE49-F238E27FC236}">
              <a16:creationId xmlns:a16="http://schemas.microsoft.com/office/drawing/2014/main" id="{00000000-0008-0000-2700-00000C000000}"/>
            </a:ext>
          </a:extLst>
        </xdr:cNvPr>
        <xdr:cNvCxnSpPr>
          <a:cxnSpLocks noChangeShapeType="1"/>
        </xdr:cNvCxnSpPr>
      </xdr:nvCxnSpPr>
      <xdr:spPr bwMode="auto">
        <a:xfrm>
          <a:off x="5054843" y="2861897"/>
          <a:ext cx="1348155" cy="0"/>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20849</xdr:colOff>
      <xdr:row>15</xdr:row>
      <xdr:rowOff>38434</xdr:rowOff>
    </xdr:from>
    <xdr:to>
      <xdr:col>14</xdr:col>
      <xdr:colOff>90121</xdr:colOff>
      <xdr:row>15</xdr:row>
      <xdr:rowOff>38434</xdr:rowOff>
    </xdr:to>
    <xdr:cxnSp macro="">
      <xdr:nvCxnSpPr>
        <xdr:cNvPr id="13" name="Conexão recta unidireccional 21">
          <a:extLst>
            <a:ext uri="{FF2B5EF4-FFF2-40B4-BE49-F238E27FC236}">
              <a16:creationId xmlns:a16="http://schemas.microsoft.com/office/drawing/2014/main" id="{00000000-0008-0000-2700-00000D000000}"/>
            </a:ext>
          </a:extLst>
        </xdr:cNvPr>
        <xdr:cNvCxnSpPr>
          <a:cxnSpLocks noChangeShapeType="1"/>
        </xdr:cNvCxnSpPr>
      </xdr:nvCxnSpPr>
      <xdr:spPr bwMode="auto">
        <a:xfrm>
          <a:off x="3592724" y="2962609"/>
          <a:ext cx="2812472" cy="0"/>
        </a:xfrm>
        <a:prstGeom prst="straightConnector1">
          <a:avLst/>
        </a:prstGeom>
        <a:noFill/>
        <a:ln w="12700" cap="sq">
          <a:solidFill>
            <a:srgbClr val="FF0000"/>
          </a:solidFill>
          <a:prstDash val="sys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9525</xdr:colOff>
      <xdr:row>18</xdr:row>
      <xdr:rowOff>74003</xdr:rowOff>
    </xdr:from>
    <xdr:to>
      <xdr:col>10</xdr:col>
      <xdr:colOff>133350</xdr:colOff>
      <xdr:row>18</xdr:row>
      <xdr:rowOff>74003</xdr:rowOff>
    </xdr:to>
    <xdr:cxnSp macro="">
      <xdr:nvCxnSpPr>
        <xdr:cNvPr id="14" name="Conexão recta unidireccional 21">
          <a:extLst>
            <a:ext uri="{FF2B5EF4-FFF2-40B4-BE49-F238E27FC236}">
              <a16:creationId xmlns:a16="http://schemas.microsoft.com/office/drawing/2014/main" id="{00000000-0008-0000-2700-00000E000000}"/>
            </a:ext>
          </a:extLst>
        </xdr:cNvPr>
        <xdr:cNvCxnSpPr>
          <a:cxnSpLocks noChangeShapeType="1"/>
        </xdr:cNvCxnSpPr>
      </xdr:nvCxnSpPr>
      <xdr:spPr bwMode="auto">
        <a:xfrm>
          <a:off x="3581400" y="3769703"/>
          <a:ext cx="1095375"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12780</xdr:colOff>
      <xdr:row>31</xdr:row>
      <xdr:rowOff>0</xdr:rowOff>
    </xdr:from>
    <xdr:to>
      <xdr:col>14</xdr:col>
      <xdr:colOff>131883</xdr:colOff>
      <xdr:row>31</xdr:row>
      <xdr:rowOff>733</xdr:rowOff>
    </xdr:to>
    <xdr:cxnSp macro="">
      <xdr:nvCxnSpPr>
        <xdr:cNvPr id="15" name="Conexão recta unidireccional 21">
          <a:extLst>
            <a:ext uri="{FF2B5EF4-FFF2-40B4-BE49-F238E27FC236}">
              <a16:creationId xmlns:a16="http://schemas.microsoft.com/office/drawing/2014/main" id="{00000000-0008-0000-2700-00000F000000}"/>
            </a:ext>
          </a:extLst>
        </xdr:cNvPr>
        <xdr:cNvCxnSpPr>
          <a:cxnSpLocks noChangeShapeType="1"/>
        </xdr:cNvCxnSpPr>
      </xdr:nvCxnSpPr>
      <xdr:spPr bwMode="auto">
        <a:xfrm flipV="1">
          <a:off x="5461080" y="6629400"/>
          <a:ext cx="985878" cy="733"/>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359019</xdr:colOff>
      <xdr:row>15</xdr:row>
      <xdr:rowOff>146539</xdr:rowOff>
    </xdr:from>
    <xdr:to>
      <xdr:col>11</xdr:col>
      <xdr:colOff>359019</xdr:colOff>
      <xdr:row>17</xdr:row>
      <xdr:rowOff>0</xdr:rowOff>
    </xdr:to>
    <xdr:cxnSp macro="">
      <xdr:nvCxnSpPr>
        <xdr:cNvPr id="16" name="Conexão reta 15">
          <a:extLst>
            <a:ext uri="{FF2B5EF4-FFF2-40B4-BE49-F238E27FC236}">
              <a16:creationId xmlns:a16="http://schemas.microsoft.com/office/drawing/2014/main" id="{00000000-0008-0000-2700-000010000000}"/>
            </a:ext>
          </a:extLst>
        </xdr:cNvPr>
        <xdr:cNvCxnSpPr/>
      </xdr:nvCxnSpPr>
      <xdr:spPr>
        <a:xfrm>
          <a:off x="5054844" y="3070714"/>
          <a:ext cx="0" cy="3678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7327</xdr:colOff>
      <xdr:row>11</xdr:row>
      <xdr:rowOff>190500</xdr:rowOff>
    </xdr:from>
    <xdr:to>
      <xdr:col>16</xdr:col>
      <xdr:colOff>64477</xdr:colOff>
      <xdr:row>11</xdr:row>
      <xdr:rowOff>190500</xdr:rowOff>
    </xdr:to>
    <xdr:cxnSp macro="">
      <xdr:nvCxnSpPr>
        <xdr:cNvPr id="17" name="Conexão recta unidireccional 21">
          <a:extLst>
            <a:ext uri="{FF2B5EF4-FFF2-40B4-BE49-F238E27FC236}">
              <a16:creationId xmlns:a16="http://schemas.microsoft.com/office/drawing/2014/main" id="{00000000-0008-0000-2700-000011000000}"/>
            </a:ext>
          </a:extLst>
        </xdr:cNvPr>
        <xdr:cNvCxnSpPr>
          <a:cxnSpLocks noChangeShapeType="1"/>
        </xdr:cNvCxnSpPr>
      </xdr:nvCxnSpPr>
      <xdr:spPr bwMode="auto">
        <a:xfrm>
          <a:off x="5455627" y="2085975"/>
          <a:ext cx="1828800" cy="0"/>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480647</xdr:colOff>
      <xdr:row>21</xdr:row>
      <xdr:rowOff>158994</xdr:rowOff>
    </xdr:from>
    <xdr:to>
      <xdr:col>14</xdr:col>
      <xdr:colOff>160461</xdr:colOff>
      <xdr:row>21</xdr:row>
      <xdr:rowOff>158994</xdr:rowOff>
    </xdr:to>
    <xdr:cxnSp macro="">
      <xdr:nvCxnSpPr>
        <xdr:cNvPr id="18" name="Conexão recta unidireccional 21">
          <a:extLst>
            <a:ext uri="{FF2B5EF4-FFF2-40B4-BE49-F238E27FC236}">
              <a16:creationId xmlns:a16="http://schemas.microsoft.com/office/drawing/2014/main" id="{00000000-0008-0000-2700-000012000000}"/>
            </a:ext>
          </a:extLst>
        </xdr:cNvPr>
        <xdr:cNvCxnSpPr>
          <a:cxnSpLocks noChangeShapeType="1"/>
        </xdr:cNvCxnSpPr>
      </xdr:nvCxnSpPr>
      <xdr:spPr bwMode="auto">
        <a:xfrm>
          <a:off x="5176472" y="4626219"/>
          <a:ext cx="1299064"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388327</xdr:colOff>
      <xdr:row>37</xdr:row>
      <xdr:rowOff>73270</xdr:rowOff>
    </xdr:from>
    <xdr:to>
      <xdr:col>14</xdr:col>
      <xdr:colOff>153865</xdr:colOff>
      <xdr:row>37</xdr:row>
      <xdr:rowOff>73270</xdr:rowOff>
    </xdr:to>
    <xdr:cxnSp macro="">
      <xdr:nvCxnSpPr>
        <xdr:cNvPr id="19" name="Conexão recta unidireccional 21">
          <a:extLst>
            <a:ext uri="{FF2B5EF4-FFF2-40B4-BE49-F238E27FC236}">
              <a16:creationId xmlns:a16="http://schemas.microsoft.com/office/drawing/2014/main" id="{00000000-0008-0000-2700-000013000000}"/>
            </a:ext>
          </a:extLst>
        </xdr:cNvPr>
        <xdr:cNvCxnSpPr>
          <a:cxnSpLocks noChangeShapeType="1"/>
        </xdr:cNvCxnSpPr>
      </xdr:nvCxnSpPr>
      <xdr:spPr bwMode="auto">
        <a:xfrm>
          <a:off x="5084152" y="7959970"/>
          <a:ext cx="1384788" cy="0"/>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29308</xdr:colOff>
      <xdr:row>33</xdr:row>
      <xdr:rowOff>146539</xdr:rowOff>
    </xdr:from>
    <xdr:to>
      <xdr:col>14</xdr:col>
      <xdr:colOff>175846</xdr:colOff>
      <xdr:row>33</xdr:row>
      <xdr:rowOff>146539</xdr:rowOff>
    </xdr:to>
    <xdr:cxnSp macro="">
      <xdr:nvCxnSpPr>
        <xdr:cNvPr id="20" name="Conexão recta unidireccional 21">
          <a:extLst>
            <a:ext uri="{FF2B5EF4-FFF2-40B4-BE49-F238E27FC236}">
              <a16:creationId xmlns:a16="http://schemas.microsoft.com/office/drawing/2014/main" id="{00000000-0008-0000-2700-000014000000}"/>
            </a:ext>
          </a:extLst>
        </xdr:cNvPr>
        <xdr:cNvCxnSpPr>
          <a:cxnSpLocks noChangeShapeType="1"/>
        </xdr:cNvCxnSpPr>
      </xdr:nvCxnSpPr>
      <xdr:spPr bwMode="auto">
        <a:xfrm>
          <a:off x="3601183" y="7290289"/>
          <a:ext cx="2889738" cy="0"/>
        </a:xfrm>
        <a:prstGeom prst="straightConnector1">
          <a:avLst/>
        </a:prstGeom>
        <a:noFill/>
        <a:ln w="12700" cap="sq">
          <a:solidFill>
            <a:srgbClr val="FF0000"/>
          </a:solidFill>
          <a:prstDash val="sys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7327</xdr:colOff>
      <xdr:row>24</xdr:row>
      <xdr:rowOff>131885</xdr:rowOff>
    </xdr:from>
    <xdr:to>
      <xdr:col>16</xdr:col>
      <xdr:colOff>36635</xdr:colOff>
      <xdr:row>24</xdr:row>
      <xdr:rowOff>131885</xdr:rowOff>
    </xdr:to>
    <xdr:cxnSp macro="">
      <xdr:nvCxnSpPr>
        <xdr:cNvPr id="21" name="Conexão recta unidireccional 21">
          <a:extLst>
            <a:ext uri="{FF2B5EF4-FFF2-40B4-BE49-F238E27FC236}">
              <a16:creationId xmlns:a16="http://schemas.microsoft.com/office/drawing/2014/main" id="{00000000-0008-0000-2700-000015000000}"/>
            </a:ext>
          </a:extLst>
        </xdr:cNvPr>
        <xdr:cNvCxnSpPr>
          <a:cxnSpLocks noChangeShapeType="1"/>
        </xdr:cNvCxnSpPr>
      </xdr:nvCxnSpPr>
      <xdr:spPr bwMode="auto">
        <a:xfrm>
          <a:off x="5455627" y="5370635"/>
          <a:ext cx="1800958"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21895</xdr:colOff>
      <xdr:row>17</xdr:row>
      <xdr:rowOff>133953</xdr:rowOff>
    </xdr:from>
    <xdr:to>
      <xdr:col>16</xdr:col>
      <xdr:colOff>256658</xdr:colOff>
      <xdr:row>17</xdr:row>
      <xdr:rowOff>133953</xdr:rowOff>
    </xdr:to>
    <xdr:cxnSp macro="">
      <xdr:nvCxnSpPr>
        <xdr:cNvPr id="22" name="Conexão recta unidireccional 21">
          <a:extLst>
            <a:ext uri="{FF2B5EF4-FFF2-40B4-BE49-F238E27FC236}">
              <a16:creationId xmlns:a16="http://schemas.microsoft.com/office/drawing/2014/main" id="{00000000-0008-0000-2700-000016000000}"/>
            </a:ext>
          </a:extLst>
        </xdr:cNvPr>
        <xdr:cNvCxnSpPr>
          <a:cxnSpLocks noChangeShapeType="1"/>
        </xdr:cNvCxnSpPr>
      </xdr:nvCxnSpPr>
      <xdr:spPr bwMode="auto">
        <a:xfrm>
          <a:off x="10667483" y="3484512"/>
          <a:ext cx="2912969" cy="0"/>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2931</xdr:colOff>
      <xdr:row>20</xdr:row>
      <xdr:rowOff>192698</xdr:rowOff>
    </xdr:from>
    <xdr:to>
      <xdr:col>10</xdr:col>
      <xdr:colOff>126756</xdr:colOff>
      <xdr:row>20</xdr:row>
      <xdr:rowOff>192698</xdr:rowOff>
    </xdr:to>
    <xdr:cxnSp macro="">
      <xdr:nvCxnSpPr>
        <xdr:cNvPr id="23" name="Conexão recta unidireccional 21">
          <a:extLst>
            <a:ext uri="{FF2B5EF4-FFF2-40B4-BE49-F238E27FC236}">
              <a16:creationId xmlns:a16="http://schemas.microsoft.com/office/drawing/2014/main" id="{00000000-0008-0000-2700-000017000000}"/>
            </a:ext>
          </a:extLst>
        </xdr:cNvPr>
        <xdr:cNvCxnSpPr>
          <a:cxnSpLocks noChangeShapeType="1"/>
        </xdr:cNvCxnSpPr>
      </xdr:nvCxnSpPr>
      <xdr:spPr bwMode="auto">
        <a:xfrm>
          <a:off x="3574806" y="4402748"/>
          <a:ext cx="1095375"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388327</xdr:colOff>
      <xdr:row>32</xdr:row>
      <xdr:rowOff>7327</xdr:rowOff>
    </xdr:from>
    <xdr:to>
      <xdr:col>11</xdr:col>
      <xdr:colOff>388327</xdr:colOff>
      <xdr:row>37</xdr:row>
      <xdr:rowOff>65942</xdr:rowOff>
    </xdr:to>
    <xdr:cxnSp macro="">
      <xdr:nvCxnSpPr>
        <xdr:cNvPr id="24" name="Conexão reta 23">
          <a:extLst>
            <a:ext uri="{FF2B5EF4-FFF2-40B4-BE49-F238E27FC236}">
              <a16:creationId xmlns:a16="http://schemas.microsoft.com/office/drawing/2014/main" id="{00000000-0008-0000-2700-000018000000}"/>
            </a:ext>
          </a:extLst>
        </xdr:cNvPr>
        <xdr:cNvCxnSpPr/>
      </xdr:nvCxnSpPr>
      <xdr:spPr>
        <a:xfrm>
          <a:off x="5084152" y="6893902"/>
          <a:ext cx="0" cy="10587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14654</xdr:colOff>
      <xdr:row>38</xdr:row>
      <xdr:rowOff>146538</xdr:rowOff>
    </xdr:from>
    <xdr:to>
      <xdr:col>14</xdr:col>
      <xdr:colOff>161192</xdr:colOff>
      <xdr:row>38</xdr:row>
      <xdr:rowOff>146538</xdr:rowOff>
    </xdr:to>
    <xdr:cxnSp macro="">
      <xdr:nvCxnSpPr>
        <xdr:cNvPr id="25" name="Conexão recta unidireccional 21">
          <a:extLst>
            <a:ext uri="{FF2B5EF4-FFF2-40B4-BE49-F238E27FC236}">
              <a16:creationId xmlns:a16="http://schemas.microsoft.com/office/drawing/2014/main" id="{00000000-0008-0000-2700-000019000000}"/>
            </a:ext>
          </a:extLst>
        </xdr:cNvPr>
        <xdr:cNvCxnSpPr>
          <a:cxnSpLocks noChangeShapeType="1"/>
        </xdr:cNvCxnSpPr>
      </xdr:nvCxnSpPr>
      <xdr:spPr bwMode="auto">
        <a:xfrm>
          <a:off x="3586529" y="8290413"/>
          <a:ext cx="2889738" cy="0"/>
        </a:xfrm>
        <a:prstGeom prst="straightConnector1">
          <a:avLst/>
        </a:prstGeom>
        <a:noFill/>
        <a:ln w="12700" cap="sq">
          <a:solidFill>
            <a:srgbClr val="FF0000"/>
          </a:solidFill>
          <a:prstDash val="sys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471854</xdr:colOff>
      <xdr:row>21</xdr:row>
      <xdr:rowOff>175846</xdr:rowOff>
    </xdr:from>
    <xdr:to>
      <xdr:col>11</xdr:col>
      <xdr:colOff>472125</xdr:colOff>
      <xdr:row>24</xdr:row>
      <xdr:rowOff>7327</xdr:rowOff>
    </xdr:to>
    <xdr:cxnSp macro="">
      <xdr:nvCxnSpPr>
        <xdr:cNvPr id="26" name="Conexão reta 25">
          <a:extLst>
            <a:ext uri="{FF2B5EF4-FFF2-40B4-BE49-F238E27FC236}">
              <a16:creationId xmlns:a16="http://schemas.microsoft.com/office/drawing/2014/main" id="{00000000-0008-0000-2700-00001A000000}"/>
            </a:ext>
          </a:extLst>
        </xdr:cNvPr>
        <xdr:cNvCxnSpPr/>
      </xdr:nvCxnSpPr>
      <xdr:spPr>
        <a:xfrm flipH="1">
          <a:off x="5167679" y="4643071"/>
          <a:ext cx="271" cy="6030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14654</xdr:colOff>
      <xdr:row>26</xdr:row>
      <xdr:rowOff>117231</xdr:rowOff>
    </xdr:from>
    <xdr:to>
      <xdr:col>14</xdr:col>
      <xdr:colOff>133757</xdr:colOff>
      <xdr:row>26</xdr:row>
      <xdr:rowOff>117964</xdr:rowOff>
    </xdr:to>
    <xdr:cxnSp macro="">
      <xdr:nvCxnSpPr>
        <xdr:cNvPr id="27" name="Conexão recta unidireccional 21">
          <a:extLst>
            <a:ext uri="{FF2B5EF4-FFF2-40B4-BE49-F238E27FC236}">
              <a16:creationId xmlns:a16="http://schemas.microsoft.com/office/drawing/2014/main" id="{00000000-0008-0000-2700-00001B000000}"/>
            </a:ext>
          </a:extLst>
        </xdr:cNvPr>
        <xdr:cNvCxnSpPr>
          <a:cxnSpLocks noChangeShapeType="1"/>
        </xdr:cNvCxnSpPr>
      </xdr:nvCxnSpPr>
      <xdr:spPr bwMode="auto">
        <a:xfrm flipV="1">
          <a:off x="5462954" y="5870331"/>
          <a:ext cx="985878" cy="733"/>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9525</xdr:colOff>
      <xdr:row>22</xdr:row>
      <xdr:rowOff>133350</xdr:rowOff>
    </xdr:from>
    <xdr:to>
      <xdr:col>6</xdr:col>
      <xdr:colOff>9525</xdr:colOff>
      <xdr:row>22</xdr:row>
      <xdr:rowOff>133350</xdr:rowOff>
    </xdr:to>
    <xdr:cxnSp macro="">
      <xdr:nvCxnSpPr>
        <xdr:cNvPr id="28" name="Conexão recta unidireccional 25">
          <a:extLst>
            <a:ext uri="{FF2B5EF4-FFF2-40B4-BE49-F238E27FC236}">
              <a16:creationId xmlns:a16="http://schemas.microsoft.com/office/drawing/2014/main" id="{00000000-0008-0000-2700-00001C000000}"/>
            </a:ext>
          </a:extLst>
        </xdr:cNvPr>
        <xdr:cNvCxnSpPr>
          <a:cxnSpLocks noChangeShapeType="1"/>
        </xdr:cNvCxnSpPr>
      </xdr:nvCxnSpPr>
      <xdr:spPr bwMode="auto">
        <a:xfrm>
          <a:off x="1581150" y="4857750"/>
          <a:ext cx="1009650"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32</xdr:row>
      <xdr:rowOff>171450</xdr:rowOff>
    </xdr:from>
    <xdr:to>
      <xdr:col>6</xdr:col>
      <xdr:colOff>0</xdr:colOff>
      <xdr:row>32</xdr:row>
      <xdr:rowOff>171450</xdr:rowOff>
    </xdr:to>
    <xdr:cxnSp macro="">
      <xdr:nvCxnSpPr>
        <xdr:cNvPr id="29" name="Conexão recta unidireccional 25">
          <a:extLst>
            <a:ext uri="{FF2B5EF4-FFF2-40B4-BE49-F238E27FC236}">
              <a16:creationId xmlns:a16="http://schemas.microsoft.com/office/drawing/2014/main" id="{00000000-0008-0000-2700-00001D000000}"/>
            </a:ext>
          </a:extLst>
        </xdr:cNvPr>
        <xdr:cNvCxnSpPr>
          <a:cxnSpLocks noChangeShapeType="1"/>
        </xdr:cNvCxnSpPr>
      </xdr:nvCxnSpPr>
      <xdr:spPr bwMode="auto">
        <a:xfrm>
          <a:off x="1571625" y="7058025"/>
          <a:ext cx="1009650"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5129</xdr:colOff>
      <xdr:row>46</xdr:row>
      <xdr:rowOff>133350</xdr:rowOff>
    </xdr:from>
    <xdr:to>
      <xdr:col>10</xdr:col>
      <xdr:colOff>109904</xdr:colOff>
      <xdr:row>46</xdr:row>
      <xdr:rowOff>133350</xdr:rowOff>
    </xdr:to>
    <xdr:cxnSp macro="">
      <xdr:nvCxnSpPr>
        <xdr:cNvPr id="32" name="Conexão recta unidireccional 21">
          <a:extLst>
            <a:ext uri="{FF2B5EF4-FFF2-40B4-BE49-F238E27FC236}">
              <a16:creationId xmlns:a16="http://schemas.microsoft.com/office/drawing/2014/main" id="{00000000-0008-0000-2700-000020000000}"/>
            </a:ext>
          </a:extLst>
        </xdr:cNvPr>
        <xdr:cNvCxnSpPr>
          <a:cxnSpLocks noChangeShapeType="1"/>
        </xdr:cNvCxnSpPr>
      </xdr:nvCxnSpPr>
      <xdr:spPr bwMode="auto">
        <a:xfrm>
          <a:off x="6930364" y="1847850"/>
          <a:ext cx="1964952"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12456</xdr:colOff>
      <xdr:row>50</xdr:row>
      <xdr:rowOff>109793</xdr:rowOff>
    </xdr:from>
    <xdr:to>
      <xdr:col>6</xdr:col>
      <xdr:colOff>12456</xdr:colOff>
      <xdr:row>50</xdr:row>
      <xdr:rowOff>109793</xdr:rowOff>
    </xdr:to>
    <xdr:cxnSp macro="">
      <xdr:nvCxnSpPr>
        <xdr:cNvPr id="33" name="Conexão recta unidireccional 25">
          <a:extLst>
            <a:ext uri="{FF2B5EF4-FFF2-40B4-BE49-F238E27FC236}">
              <a16:creationId xmlns:a16="http://schemas.microsoft.com/office/drawing/2014/main" id="{00000000-0008-0000-2700-000021000000}"/>
            </a:ext>
          </a:extLst>
        </xdr:cNvPr>
        <xdr:cNvCxnSpPr>
          <a:cxnSpLocks noChangeShapeType="1"/>
        </xdr:cNvCxnSpPr>
      </xdr:nvCxnSpPr>
      <xdr:spPr bwMode="auto">
        <a:xfrm>
          <a:off x="2107956" y="2586293"/>
          <a:ext cx="2790265"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22412</xdr:colOff>
      <xdr:row>45</xdr:row>
      <xdr:rowOff>66675</xdr:rowOff>
    </xdr:from>
    <xdr:to>
      <xdr:col>14</xdr:col>
      <xdr:colOff>140677</xdr:colOff>
      <xdr:row>45</xdr:row>
      <xdr:rowOff>67235</xdr:rowOff>
    </xdr:to>
    <xdr:cxnSp macro="">
      <xdr:nvCxnSpPr>
        <xdr:cNvPr id="34" name="Conexão recta unidireccional 26">
          <a:extLst>
            <a:ext uri="{FF2B5EF4-FFF2-40B4-BE49-F238E27FC236}">
              <a16:creationId xmlns:a16="http://schemas.microsoft.com/office/drawing/2014/main" id="{00000000-0008-0000-2700-000022000000}"/>
            </a:ext>
          </a:extLst>
        </xdr:cNvPr>
        <xdr:cNvCxnSpPr>
          <a:cxnSpLocks noChangeShapeType="1"/>
        </xdr:cNvCxnSpPr>
      </xdr:nvCxnSpPr>
      <xdr:spPr bwMode="auto">
        <a:xfrm flipV="1">
          <a:off x="6947647" y="1590675"/>
          <a:ext cx="5037648" cy="56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1098176</xdr:colOff>
      <xdr:row>65</xdr:row>
      <xdr:rowOff>100853</xdr:rowOff>
    </xdr:from>
    <xdr:to>
      <xdr:col>10</xdr:col>
      <xdr:colOff>117231</xdr:colOff>
      <xdr:row>65</xdr:row>
      <xdr:rowOff>117231</xdr:rowOff>
    </xdr:to>
    <xdr:cxnSp macro="">
      <xdr:nvCxnSpPr>
        <xdr:cNvPr id="35" name="Conexão reta unidirecional 34">
          <a:extLst>
            <a:ext uri="{FF2B5EF4-FFF2-40B4-BE49-F238E27FC236}">
              <a16:creationId xmlns:a16="http://schemas.microsoft.com/office/drawing/2014/main" id="{00000000-0008-0000-2700-000023000000}"/>
            </a:ext>
          </a:extLst>
        </xdr:cNvPr>
        <xdr:cNvCxnSpPr/>
      </xdr:nvCxnSpPr>
      <xdr:spPr>
        <a:xfrm>
          <a:off x="6914029" y="5434853"/>
          <a:ext cx="1988614" cy="1637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46</xdr:row>
      <xdr:rowOff>152400</xdr:rowOff>
    </xdr:from>
    <xdr:to>
      <xdr:col>14</xdr:col>
      <xdr:colOff>161925</xdr:colOff>
      <xdr:row>46</xdr:row>
      <xdr:rowOff>152400</xdr:rowOff>
    </xdr:to>
    <xdr:cxnSp macro="">
      <xdr:nvCxnSpPr>
        <xdr:cNvPr id="36" name="Conexão reta unidirecional 35">
          <a:extLst>
            <a:ext uri="{FF2B5EF4-FFF2-40B4-BE49-F238E27FC236}">
              <a16:creationId xmlns:a16="http://schemas.microsoft.com/office/drawing/2014/main" id="{00000000-0008-0000-2700-000024000000}"/>
            </a:ext>
          </a:extLst>
        </xdr:cNvPr>
        <xdr:cNvCxnSpPr/>
      </xdr:nvCxnSpPr>
      <xdr:spPr>
        <a:xfrm>
          <a:off x="10655113" y="1866900"/>
          <a:ext cx="135143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8059</xdr:colOff>
      <xdr:row>59</xdr:row>
      <xdr:rowOff>142142</xdr:rowOff>
    </xdr:from>
    <xdr:to>
      <xdr:col>11</xdr:col>
      <xdr:colOff>141409</xdr:colOff>
      <xdr:row>59</xdr:row>
      <xdr:rowOff>142142</xdr:rowOff>
    </xdr:to>
    <xdr:cxnSp macro="">
      <xdr:nvCxnSpPr>
        <xdr:cNvPr id="37" name="Conexão reta 36">
          <a:extLst>
            <a:ext uri="{FF2B5EF4-FFF2-40B4-BE49-F238E27FC236}">
              <a16:creationId xmlns:a16="http://schemas.microsoft.com/office/drawing/2014/main" id="{00000000-0008-0000-2700-000025000000}"/>
            </a:ext>
          </a:extLst>
        </xdr:cNvPr>
        <xdr:cNvCxnSpPr/>
      </xdr:nvCxnSpPr>
      <xdr:spPr>
        <a:xfrm>
          <a:off x="6933294" y="4333142"/>
          <a:ext cx="292361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142142</xdr:colOff>
      <xdr:row>59</xdr:row>
      <xdr:rowOff>145805</xdr:rowOff>
    </xdr:from>
    <xdr:to>
      <xdr:col>11</xdr:col>
      <xdr:colOff>142144</xdr:colOff>
      <xdr:row>60</xdr:row>
      <xdr:rowOff>232264</xdr:rowOff>
    </xdr:to>
    <xdr:cxnSp macro="">
      <xdr:nvCxnSpPr>
        <xdr:cNvPr id="38" name="Conexão reta unidirecional 37">
          <a:extLst>
            <a:ext uri="{FF2B5EF4-FFF2-40B4-BE49-F238E27FC236}">
              <a16:creationId xmlns:a16="http://schemas.microsoft.com/office/drawing/2014/main" id="{00000000-0008-0000-2700-000026000000}"/>
            </a:ext>
          </a:extLst>
        </xdr:cNvPr>
        <xdr:cNvCxnSpPr/>
      </xdr:nvCxnSpPr>
      <xdr:spPr bwMode="auto">
        <a:xfrm flipH="1">
          <a:off x="9857642" y="4336805"/>
          <a:ext cx="2" cy="238859"/>
        </a:xfrm>
        <a:prstGeom prst="straightConnector1">
          <a:avLst/>
        </a:prstGeom>
        <a:noFill/>
        <a:ln w="12700" cap="sq">
          <a:solidFill>
            <a:srgbClr val="000000"/>
          </a:solidFill>
          <a:prstDash val="solid"/>
          <a:miter lim="800000"/>
          <a:headEnd/>
          <a:tailEnd type="triangle"/>
        </a:ln>
        <a:extLst>
          <a:ext uri="{909E8E84-426E-40DD-AFC4-6F175D3DCCD1}">
            <a14:hiddenFill xmlns:a14="http://schemas.microsoft.com/office/drawing/2010/main">
              <a:noFill/>
            </a14:hiddenFill>
          </a:ext>
        </a:extLst>
      </xdr:spPr>
    </xdr:cxnSp>
    <xdr:clientData/>
  </xdr:twoCellAnchor>
  <xdr:twoCellAnchor>
    <xdr:from>
      <xdr:col>11</xdr:col>
      <xdr:colOff>374539</xdr:colOff>
      <xdr:row>52</xdr:row>
      <xdr:rowOff>143141</xdr:rowOff>
    </xdr:from>
    <xdr:to>
      <xdr:col>14</xdr:col>
      <xdr:colOff>98314</xdr:colOff>
      <xdr:row>52</xdr:row>
      <xdr:rowOff>143143</xdr:rowOff>
    </xdr:to>
    <xdr:cxnSp macro="">
      <xdr:nvCxnSpPr>
        <xdr:cNvPr id="39" name="Conexão recta unidireccional 21">
          <a:extLst>
            <a:ext uri="{FF2B5EF4-FFF2-40B4-BE49-F238E27FC236}">
              <a16:creationId xmlns:a16="http://schemas.microsoft.com/office/drawing/2014/main" id="{00000000-0008-0000-2700-000027000000}"/>
            </a:ext>
          </a:extLst>
        </xdr:cNvPr>
        <xdr:cNvCxnSpPr>
          <a:cxnSpLocks noChangeShapeType="1"/>
        </xdr:cNvCxnSpPr>
      </xdr:nvCxnSpPr>
      <xdr:spPr bwMode="auto">
        <a:xfrm flipV="1">
          <a:off x="10090039" y="3000641"/>
          <a:ext cx="1852893" cy="2"/>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359019</xdr:colOff>
      <xdr:row>49</xdr:row>
      <xdr:rowOff>7327</xdr:rowOff>
    </xdr:from>
    <xdr:to>
      <xdr:col>11</xdr:col>
      <xdr:colOff>359020</xdr:colOff>
      <xdr:row>51</xdr:row>
      <xdr:rowOff>183174</xdr:rowOff>
    </xdr:to>
    <xdr:cxnSp macro="">
      <xdr:nvCxnSpPr>
        <xdr:cNvPr id="40" name="Conexão reta 39">
          <a:extLst>
            <a:ext uri="{FF2B5EF4-FFF2-40B4-BE49-F238E27FC236}">
              <a16:creationId xmlns:a16="http://schemas.microsoft.com/office/drawing/2014/main" id="{00000000-0008-0000-2700-000028000000}"/>
            </a:ext>
          </a:extLst>
        </xdr:cNvPr>
        <xdr:cNvCxnSpPr/>
      </xdr:nvCxnSpPr>
      <xdr:spPr>
        <a:xfrm>
          <a:off x="10074519" y="2293327"/>
          <a:ext cx="1" cy="55684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7326</xdr:colOff>
      <xdr:row>57</xdr:row>
      <xdr:rowOff>102577</xdr:rowOff>
    </xdr:from>
    <xdr:to>
      <xdr:col>14</xdr:col>
      <xdr:colOff>161192</xdr:colOff>
      <xdr:row>57</xdr:row>
      <xdr:rowOff>102577</xdr:rowOff>
    </xdr:to>
    <xdr:cxnSp macro="">
      <xdr:nvCxnSpPr>
        <xdr:cNvPr id="41" name="Conexão recta unidireccional 21">
          <a:extLst>
            <a:ext uri="{FF2B5EF4-FFF2-40B4-BE49-F238E27FC236}">
              <a16:creationId xmlns:a16="http://schemas.microsoft.com/office/drawing/2014/main" id="{00000000-0008-0000-2700-000029000000}"/>
            </a:ext>
          </a:extLst>
        </xdr:cNvPr>
        <xdr:cNvCxnSpPr>
          <a:cxnSpLocks noChangeShapeType="1"/>
        </xdr:cNvCxnSpPr>
      </xdr:nvCxnSpPr>
      <xdr:spPr bwMode="auto">
        <a:xfrm>
          <a:off x="10652914" y="3912577"/>
          <a:ext cx="1352896"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359018</xdr:colOff>
      <xdr:row>51</xdr:row>
      <xdr:rowOff>194897</xdr:rowOff>
    </xdr:from>
    <xdr:to>
      <xdr:col>14</xdr:col>
      <xdr:colOff>87923</xdr:colOff>
      <xdr:row>51</xdr:row>
      <xdr:rowOff>194897</xdr:rowOff>
    </xdr:to>
    <xdr:cxnSp macro="">
      <xdr:nvCxnSpPr>
        <xdr:cNvPr id="42" name="Conexão recta unidireccional 21">
          <a:extLst>
            <a:ext uri="{FF2B5EF4-FFF2-40B4-BE49-F238E27FC236}">
              <a16:creationId xmlns:a16="http://schemas.microsoft.com/office/drawing/2014/main" id="{00000000-0008-0000-2700-00002A000000}"/>
            </a:ext>
          </a:extLst>
        </xdr:cNvPr>
        <xdr:cNvCxnSpPr>
          <a:cxnSpLocks noChangeShapeType="1"/>
        </xdr:cNvCxnSpPr>
      </xdr:nvCxnSpPr>
      <xdr:spPr bwMode="auto">
        <a:xfrm>
          <a:off x="10074518" y="2861897"/>
          <a:ext cx="1858023" cy="0"/>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20849</xdr:colOff>
      <xdr:row>52</xdr:row>
      <xdr:rowOff>38434</xdr:rowOff>
    </xdr:from>
    <xdr:to>
      <xdr:col>14</xdr:col>
      <xdr:colOff>90121</xdr:colOff>
      <xdr:row>52</xdr:row>
      <xdr:rowOff>38434</xdr:rowOff>
    </xdr:to>
    <xdr:cxnSp macro="">
      <xdr:nvCxnSpPr>
        <xdr:cNvPr id="43" name="Conexão recta unidireccional 21">
          <a:extLst>
            <a:ext uri="{FF2B5EF4-FFF2-40B4-BE49-F238E27FC236}">
              <a16:creationId xmlns:a16="http://schemas.microsoft.com/office/drawing/2014/main" id="{00000000-0008-0000-2700-00002B000000}"/>
            </a:ext>
          </a:extLst>
        </xdr:cNvPr>
        <xdr:cNvCxnSpPr>
          <a:cxnSpLocks noChangeShapeType="1"/>
        </xdr:cNvCxnSpPr>
      </xdr:nvCxnSpPr>
      <xdr:spPr bwMode="auto">
        <a:xfrm>
          <a:off x="6946084" y="2895934"/>
          <a:ext cx="4988655" cy="0"/>
        </a:xfrm>
        <a:prstGeom prst="straightConnector1">
          <a:avLst/>
        </a:prstGeom>
        <a:noFill/>
        <a:ln w="12700" cap="sq">
          <a:solidFill>
            <a:srgbClr val="FF0000"/>
          </a:solidFill>
          <a:prstDash val="sys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9525</xdr:colOff>
      <xdr:row>55</xdr:row>
      <xdr:rowOff>74003</xdr:rowOff>
    </xdr:from>
    <xdr:to>
      <xdr:col>10</xdr:col>
      <xdr:colOff>133350</xdr:colOff>
      <xdr:row>55</xdr:row>
      <xdr:rowOff>74003</xdr:rowOff>
    </xdr:to>
    <xdr:cxnSp macro="">
      <xdr:nvCxnSpPr>
        <xdr:cNvPr id="44" name="Conexão recta unidireccional 21">
          <a:extLst>
            <a:ext uri="{FF2B5EF4-FFF2-40B4-BE49-F238E27FC236}">
              <a16:creationId xmlns:a16="http://schemas.microsoft.com/office/drawing/2014/main" id="{00000000-0008-0000-2700-00002C000000}"/>
            </a:ext>
          </a:extLst>
        </xdr:cNvPr>
        <xdr:cNvCxnSpPr>
          <a:cxnSpLocks noChangeShapeType="1"/>
        </xdr:cNvCxnSpPr>
      </xdr:nvCxnSpPr>
      <xdr:spPr bwMode="auto">
        <a:xfrm>
          <a:off x="6934760" y="3503003"/>
          <a:ext cx="1984002"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12780</xdr:colOff>
      <xdr:row>68</xdr:row>
      <xdr:rowOff>0</xdr:rowOff>
    </xdr:from>
    <xdr:to>
      <xdr:col>14</xdr:col>
      <xdr:colOff>131883</xdr:colOff>
      <xdr:row>68</xdr:row>
      <xdr:rowOff>733</xdr:rowOff>
    </xdr:to>
    <xdr:cxnSp macro="">
      <xdr:nvCxnSpPr>
        <xdr:cNvPr id="45" name="Conexão recta unidireccional 21">
          <a:extLst>
            <a:ext uri="{FF2B5EF4-FFF2-40B4-BE49-F238E27FC236}">
              <a16:creationId xmlns:a16="http://schemas.microsoft.com/office/drawing/2014/main" id="{00000000-0008-0000-2700-00002D000000}"/>
            </a:ext>
          </a:extLst>
        </xdr:cNvPr>
        <xdr:cNvCxnSpPr>
          <a:cxnSpLocks noChangeShapeType="1"/>
        </xdr:cNvCxnSpPr>
      </xdr:nvCxnSpPr>
      <xdr:spPr bwMode="auto">
        <a:xfrm flipV="1">
          <a:off x="10658368" y="5905500"/>
          <a:ext cx="1318133" cy="733"/>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359019</xdr:colOff>
      <xdr:row>52</xdr:row>
      <xdr:rowOff>146539</xdr:rowOff>
    </xdr:from>
    <xdr:to>
      <xdr:col>11</xdr:col>
      <xdr:colOff>359019</xdr:colOff>
      <xdr:row>54</xdr:row>
      <xdr:rowOff>0</xdr:rowOff>
    </xdr:to>
    <xdr:cxnSp macro="">
      <xdr:nvCxnSpPr>
        <xdr:cNvPr id="46" name="Conexão reta 45">
          <a:extLst>
            <a:ext uri="{FF2B5EF4-FFF2-40B4-BE49-F238E27FC236}">
              <a16:creationId xmlns:a16="http://schemas.microsoft.com/office/drawing/2014/main" id="{00000000-0008-0000-2700-00002E000000}"/>
            </a:ext>
          </a:extLst>
        </xdr:cNvPr>
        <xdr:cNvCxnSpPr/>
      </xdr:nvCxnSpPr>
      <xdr:spPr>
        <a:xfrm>
          <a:off x="10074519" y="3004039"/>
          <a:ext cx="0" cy="23446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7327</xdr:colOff>
      <xdr:row>48</xdr:row>
      <xdr:rowOff>190500</xdr:rowOff>
    </xdr:from>
    <xdr:to>
      <xdr:col>16</xdr:col>
      <xdr:colOff>64477</xdr:colOff>
      <xdr:row>48</xdr:row>
      <xdr:rowOff>190500</xdr:rowOff>
    </xdr:to>
    <xdr:cxnSp macro="">
      <xdr:nvCxnSpPr>
        <xdr:cNvPr id="47" name="Conexão recta unidireccional 21">
          <a:extLst>
            <a:ext uri="{FF2B5EF4-FFF2-40B4-BE49-F238E27FC236}">
              <a16:creationId xmlns:a16="http://schemas.microsoft.com/office/drawing/2014/main" id="{00000000-0008-0000-2700-00002F000000}"/>
            </a:ext>
          </a:extLst>
        </xdr:cNvPr>
        <xdr:cNvCxnSpPr>
          <a:cxnSpLocks noChangeShapeType="1"/>
        </xdr:cNvCxnSpPr>
      </xdr:nvCxnSpPr>
      <xdr:spPr bwMode="auto">
        <a:xfrm>
          <a:off x="10652915" y="2286000"/>
          <a:ext cx="2735356" cy="0"/>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480647</xdr:colOff>
      <xdr:row>58</xdr:row>
      <xdr:rowOff>158994</xdr:rowOff>
    </xdr:from>
    <xdr:to>
      <xdr:col>14</xdr:col>
      <xdr:colOff>160461</xdr:colOff>
      <xdr:row>58</xdr:row>
      <xdr:rowOff>158994</xdr:rowOff>
    </xdr:to>
    <xdr:cxnSp macro="">
      <xdr:nvCxnSpPr>
        <xdr:cNvPr id="48" name="Conexão recta unidireccional 21">
          <a:extLst>
            <a:ext uri="{FF2B5EF4-FFF2-40B4-BE49-F238E27FC236}">
              <a16:creationId xmlns:a16="http://schemas.microsoft.com/office/drawing/2014/main" id="{00000000-0008-0000-2700-000030000000}"/>
            </a:ext>
          </a:extLst>
        </xdr:cNvPr>
        <xdr:cNvCxnSpPr>
          <a:cxnSpLocks noChangeShapeType="1"/>
        </xdr:cNvCxnSpPr>
      </xdr:nvCxnSpPr>
      <xdr:spPr bwMode="auto">
        <a:xfrm>
          <a:off x="10196147" y="4159494"/>
          <a:ext cx="1808932"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388327</xdr:colOff>
      <xdr:row>74</xdr:row>
      <xdr:rowOff>73270</xdr:rowOff>
    </xdr:from>
    <xdr:to>
      <xdr:col>14</xdr:col>
      <xdr:colOff>153865</xdr:colOff>
      <xdr:row>74</xdr:row>
      <xdr:rowOff>73270</xdr:rowOff>
    </xdr:to>
    <xdr:cxnSp macro="">
      <xdr:nvCxnSpPr>
        <xdr:cNvPr id="49" name="Conexão recta unidireccional 21">
          <a:extLst>
            <a:ext uri="{FF2B5EF4-FFF2-40B4-BE49-F238E27FC236}">
              <a16:creationId xmlns:a16="http://schemas.microsoft.com/office/drawing/2014/main" id="{00000000-0008-0000-2700-000031000000}"/>
            </a:ext>
          </a:extLst>
        </xdr:cNvPr>
        <xdr:cNvCxnSpPr>
          <a:cxnSpLocks noChangeShapeType="1"/>
        </xdr:cNvCxnSpPr>
      </xdr:nvCxnSpPr>
      <xdr:spPr bwMode="auto">
        <a:xfrm>
          <a:off x="10103827" y="7121770"/>
          <a:ext cx="1894656" cy="0"/>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29308</xdr:colOff>
      <xdr:row>70</xdr:row>
      <xdr:rowOff>146539</xdr:rowOff>
    </xdr:from>
    <xdr:to>
      <xdr:col>14</xdr:col>
      <xdr:colOff>175846</xdr:colOff>
      <xdr:row>70</xdr:row>
      <xdr:rowOff>146539</xdr:rowOff>
    </xdr:to>
    <xdr:cxnSp macro="">
      <xdr:nvCxnSpPr>
        <xdr:cNvPr id="50" name="Conexão recta unidireccional 21">
          <a:extLst>
            <a:ext uri="{FF2B5EF4-FFF2-40B4-BE49-F238E27FC236}">
              <a16:creationId xmlns:a16="http://schemas.microsoft.com/office/drawing/2014/main" id="{00000000-0008-0000-2700-000032000000}"/>
            </a:ext>
          </a:extLst>
        </xdr:cNvPr>
        <xdr:cNvCxnSpPr>
          <a:cxnSpLocks noChangeShapeType="1"/>
        </xdr:cNvCxnSpPr>
      </xdr:nvCxnSpPr>
      <xdr:spPr bwMode="auto">
        <a:xfrm>
          <a:off x="6954543" y="6433039"/>
          <a:ext cx="5065921" cy="0"/>
        </a:xfrm>
        <a:prstGeom prst="straightConnector1">
          <a:avLst/>
        </a:prstGeom>
        <a:noFill/>
        <a:ln w="12700" cap="sq">
          <a:solidFill>
            <a:srgbClr val="FF0000"/>
          </a:solidFill>
          <a:prstDash val="sys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7327</xdr:colOff>
      <xdr:row>61</xdr:row>
      <xdr:rowOff>131885</xdr:rowOff>
    </xdr:from>
    <xdr:to>
      <xdr:col>16</xdr:col>
      <xdr:colOff>36635</xdr:colOff>
      <xdr:row>61</xdr:row>
      <xdr:rowOff>131885</xdr:rowOff>
    </xdr:to>
    <xdr:cxnSp macro="">
      <xdr:nvCxnSpPr>
        <xdr:cNvPr id="51" name="Conexão recta unidireccional 21">
          <a:extLst>
            <a:ext uri="{FF2B5EF4-FFF2-40B4-BE49-F238E27FC236}">
              <a16:creationId xmlns:a16="http://schemas.microsoft.com/office/drawing/2014/main" id="{00000000-0008-0000-2700-000033000000}"/>
            </a:ext>
          </a:extLst>
        </xdr:cNvPr>
        <xdr:cNvCxnSpPr>
          <a:cxnSpLocks noChangeShapeType="1"/>
        </xdr:cNvCxnSpPr>
      </xdr:nvCxnSpPr>
      <xdr:spPr bwMode="auto">
        <a:xfrm>
          <a:off x="10652915" y="4703885"/>
          <a:ext cx="2707514"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10690</xdr:colOff>
      <xdr:row>54</xdr:row>
      <xdr:rowOff>145160</xdr:rowOff>
    </xdr:from>
    <xdr:to>
      <xdr:col>16</xdr:col>
      <xdr:colOff>245453</xdr:colOff>
      <xdr:row>54</xdr:row>
      <xdr:rowOff>145160</xdr:rowOff>
    </xdr:to>
    <xdr:cxnSp macro="">
      <xdr:nvCxnSpPr>
        <xdr:cNvPr id="52" name="Conexão recta unidireccional 21">
          <a:extLst>
            <a:ext uri="{FF2B5EF4-FFF2-40B4-BE49-F238E27FC236}">
              <a16:creationId xmlns:a16="http://schemas.microsoft.com/office/drawing/2014/main" id="{00000000-0008-0000-2700-000034000000}"/>
            </a:ext>
          </a:extLst>
        </xdr:cNvPr>
        <xdr:cNvCxnSpPr>
          <a:cxnSpLocks noChangeShapeType="1"/>
        </xdr:cNvCxnSpPr>
      </xdr:nvCxnSpPr>
      <xdr:spPr bwMode="auto">
        <a:xfrm>
          <a:off x="10656278" y="10667484"/>
          <a:ext cx="2912969" cy="0"/>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2931</xdr:colOff>
      <xdr:row>57</xdr:row>
      <xdr:rowOff>192698</xdr:rowOff>
    </xdr:from>
    <xdr:to>
      <xdr:col>10</xdr:col>
      <xdr:colOff>126756</xdr:colOff>
      <xdr:row>57</xdr:row>
      <xdr:rowOff>192698</xdr:rowOff>
    </xdr:to>
    <xdr:cxnSp macro="">
      <xdr:nvCxnSpPr>
        <xdr:cNvPr id="53" name="Conexão recta unidireccional 21">
          <a:extLst>
            <a:ext uri="{FF2B5EF4-FFF2-40B4-BE49-F238E27FC236}">
              <a16:creationId xmlns:a16="http://schemas.microsoft.com/office/drawing/2014/main" id="{00000000-0008-0000-2700-000035000000}"/>
            </a:ext>
          </a:extLst>
        </xdr:cNvPr>
        <xdr:cNvCxnSpPr>
          <a:cxnSpLocks noChangeShapeType="1"/>
        </xdr:cNvCxnSpPr>
      </xdr:nvCxnSpPr>
      <xdr:spPr bwMode="auto">
        <a:xfrm>
          <a:off x="6928166" y="4002698"/>
          <a:ext cx="1984002"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388327</xdr:colOff>
      <xdr:row>69</xdr:row>
      <xdr:rowOff>7327</xdr:rowOff>
    </xdr:from>
    <xdr:to>
      <xdr:col>11</xdr:col>
      <xdr:colOff>388327</xdr:colOff>
      <xdr:row>74</xdr:row>
      <xdr:rowOff>65942</xdr:rowOff>
    </xdr:to>
    <xdr:cxnSp macro="">
      <xdr:nvCxnSpPr>
        <xdr:cNvPr id="54" name="Conexão reta 53">
          <a:extLst>
            <a:ext uri="{FF2B5EF4-FFF2-40B4-BE49-F238E27FC236}">
              <a16:creationId xmlns:a16="http://schemas.microsoft.com/office/drawing/2014/main" id="{00000000-0008-0000-2700-000036000000}"/>
            </a:ext>
          </a:extLst>
        </xdr:cNvPr>
        <xdr:cNvCxnSpPr/>
      </xdr:nvCxnSpPr>
      <xdr:spPr>
        <a:xfrm>
          <a:off x="10103827" y="6103327"/>
          <a:ext cx="0" cy="101111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14654</xdr:colOff>
      <xdr:row>75</xdr:row>
      <xdr:rowOff>146538</xdr:rowOff>
    </xdr:from>
    <xdr:to>
      <xdr:col>14</xdr:col>
      <xdr:colOff>161192</xdr:colOff>
      <xdr:row>75</xdr:row>
      <xdr:rowOff>146538</xdr:rowOff>
    </xdr:to>
    <xdr:cxnSp macro="">
      <xdr:nvCxnSpPr>
        <xdr:cNvPr id="55" name="Conexão recta unidireccional 21">
          <a:extLst>
            <a:ext uri="{FF2B5EF4-FFF2-40B4-BE49-F238E27FC236}">
              <a16:creationId xmlns:a16="http://schemas.microsoft.com/office/drawing/2014/main" id="{00000000-0008-0000-2700-000037000000}"/>
            </a:ext>
          </a:extLst>
        </xdr:cNvPr>
        <xdr:cNvCxnSpPr>
          <a:cxnSpLocks noChangeShapeType="1"/>
        </xdr:cNvCxnSpPr>
      </xdr:nvCxnSpPr>
      <xdr:spPr bwMode="auto">
        <a:xfrm>
          <a:off x="6939889" y="7385538"/>
          <a:ext cx="5065921" cy="0"/>
        </a:xfrm>
        <a:prstGeom prst="straightConnector1">
          <a:avLst/>
        </a:prstGeom>
        <a:noFill/>
        <a:ln w="12700" cap="sq">
          <a:solidFill>
            <a:srgbClr val="FF0000"/>
          </a:solidFill>
          <a:prstDash val="sys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471854</xdr:colOff>
      <xdr:row>58</xdr:row>
      <xdr:rowOff>175846</xdr:rowOff>
    </xdr:from>
    <xdr:to>
      <xdr:col>11</xdr:col>
      <xdr:colOff>472125</xdr:colOff>
      <xdr:row>61</xdr:row>
      <xdr:rowOff>7327</xdr:rowOff>
    </xdr:to>
    <xdr:cxnSp macro="">
      <xdr:nvCxnSpPr>
        <xdr:cNvPr id="56" name="Conexão reta 55">
          <a:extLst>
            <a:ext uri="{FF2B5EF4-FFF2-40B4-BE49-F238E27FC236}">
              <a16:creationId xmlns:a16="http://schemas.microsoft.com/office/drawing/2014/main" id="{00000000-0008-0000-2700-000038000000}"/>
            </a:ext>
          </a:extLst>
        </xdr:cNvPr>
        <xdr:cNvCxnSpPr/>
      </xdr:nvCxnSpPr>
      <xdr:spPr>
        <a:xfrm flipH="1">
          <a:off x="10187354" y="4176346"/>
          <a:ext cx="271" cy="4029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14654</xdr:colOff>
      <xdr:row>63</xdr:row>
      <xdr:rowOff>117231</xdr:rowOff>
    </xdr:from>
    <xdr:to>
      <xdr:col>14</xdr:col>
      <xdr:colOff>133757</xdr:colOff>
      <xdr:row>63</xdr:row>
      <xdr:rowOff>117964</xdr:rowOff>
    </xdr:to>
    <xdr:cxnSp macro="">
      <xdr:nvCxnSpPr>
        <xdr:cNvPr id="57" name="Conexão recta unidireccional 21">
          <a:extLst>
            <a:ext uri="{FF2B5EF4-FFF2-40B4-BE49-F238E27FC236}">
              <a16:creationId xmlns:a16="http://schemas.microsoft.com/office/drawing/2014/main" id="{00000000-0008-0000-2700-000039000000}"/>
            </a:ext>
          </a:extLst>
        </xdr:cNvPr>
        <xdr:cNvCxnSpPr>
          <a:cxnSpLocks noChangeShapeType="1"/>
        </xdr:cNvCxnSpPr>
      </xdr:nvCxnSpPr>
      <xdr:spPr bwMode="auto">
        <a:xfrm flipV="1">
          <a:off x="10660242" y="5070231"/>
          <a:ext cx="1318133" cy="733"/>
        </a:xfrm>
        <a:prstGeom prst="straightConnector1">
          <a:avLst/>
        </a:prstGeom>
        <a:noFill/>
        <a:ln w="12700" cap="sq">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9525</xdr:colOff>
      <xdr:row>59</xdr:row>
      <xdr:rowOff>133350</xdr:rowOff>
    </xdr:from>
    <xdr:to>
      <xdr:col>6</xdr:col>
      <xdr:colOff>9525</xdr:colOff>
      <xdr:row>59</xdr:row>
      <xdr:rowOff>133350</xdr:rowOff>
    </xdr:to>
    <xdr:cxnSp macro="">
      <xdr:nvCxnSpPr>
        <xdr:cNvPr id="58" name="Conexão recta unidireccional 25">
          <a:extLst>
            <a:ext uri="{FF2B5EF4-FFF2-40B4-BE49-F238E27FC236}">
              <a16:creationId xmlns:a16="http://schemas.microsoft.com/office/drawing/2014/main" id="{00000000-0008-0000-2700-00003A000000}"/>
            </a:ext>
          </a:extLst>
        </xdr:cNvPr>
        <xdr:cNvCxnSpPr>
          <a:cxnSpLocks noChangeShapeType="1"/>
        </xdr:cNvCxnSpPr>
      </xdr:nvCxnSpPr>
      <xdr:spPr bwMode="auto">
        <a:xfrm>
          <a:off x="2105025" y="4324350"/>
          <a:ext cx="2790265"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69</xdr:row>
      <xdr:rowOff>171450</xdr:rowOff>
    </xdr:from>
    <xdr:to>
      <xdr:col>6</xdr:col>
      <xdr:colOff>0</xdr:colOff>
      <xdr:row>69</xdr:row>
      <xdr:rowOff>171450</xdr:rowOff>
    </xdr:to>
    <xdr:cxnSp macro="">
      <xdr:nvCxnSpPr>
        <xdr:cNvPr id="59" name="Conexão recta unidireccional 25">
          <a:extLst>
            <a:ext uri="{FF2B5EF4-FFF2-40B4-BE49-F238E27FC236}">
              <a16:creationId xmlns:a16="http://schemas.microsoft.com/office/drawing/2014/main" id="{00000000-0008-0000-2700-00003B000000}"/>
            </a:ext>
          </a:extLst>
        </xdr:cNvPr>
        <xdr:cNvCxnSpPr>
          <a:cxnSpLocks noChangeShapeType="1"/>
        </xdr:cNvCxnSpPr>
      </xdr:nvCxnSpPr>
      <xdr:spPr bwMode="auto">
        <a:xfrm>
          <a:off x="2095500" y="6267450"/>
          <a:ext cx="2790265" cy="0"/>
        </a:xfrm>
        <a:prstGeom prst="straightConnector1">
          <a:avLst/>
        </a:prstGeom>
        <a:noFill/>
        <a:ln w="12700" cap="sq">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David Gaspar" id="{5F00B5D1-47E5-4B3D-BADE-AC2BF578A1C5}" userId="S-1-5-21-985406203-4089810278-181123761-162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3-09-14T09:01:29.04" personId="{5F00B5D1-47E5-4B3D-BADE-AC2BF578A1C5}" id="{3526057C-8847-4201-BB5E-DF7D104A5FA7}">
    <text>Só verdes</text>
  </threadedComment>
</ThreadedComments>
</file>

<file path=xl/threadedComments/threadedComment2.xml><?xml version="1.0" encoding="utf-8"?>
<ThreadedComments xmlns="http://schemas.microsoft.com/office/spreadsheetml/2018/threadedcomments" xmlns:x="http://schemas.openxmlformats.org/spreadsheetml/2006/main">
  <threadedComment ref="C19" dT="2023-10-29T21:22:28.25" personId="{5F00B5D1-47E5-4B3D-BADE-AC2BF578A1C5}" id="{0733AA62-C961-48FA-BA48-7424B88CC8DB}">
    <text>Valor global (360 000€) dividido por três eixos/medidas prioritárias: Ações de combate ao desperdício alimentar, recolha seletiva de biorresíduos e recolha de novos fluxos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31"/>
  <sheetViews>
    <sheetView showGridLines="0" zoomScaleNormal="100" workbookViewId="0"/>
  </sheetViews>
  <sheetFormatPr defaultColWidth="0" defaultRowHeight="14.25" customHeight="1" zeroHeight="1" x14ac:dyDescent="0.3"/>
  <cols>
    <col min="1" max="1" width="11.453125" style="238" customWidth="1"/>
    <col min="2" max="6" width="11.453125" style="165" customWidth="1"/>
    <col min="7" max="7" width="2.1796875" style="165" customWidth="1"/>
    <col min="8" max="8" width="1.81640625" style="165" customWidth="1"/>
    <col min="9" max="9" width="2.1796875" style="165" customWidth="1"/>
    <col min="10" max="12" width="13.453125" style="165" customWidth="1"/>
    <col min="13" max="13" width="11.453125" style="165" customWidth="1"/>
    <col min="14" max="15" width="11.453125" style="239" customWidth="1"/>
    <col min="16" max="16384" width="9.1796875" style="165" hidden="1"/>
  </cols>
  <sheetData>
    <row r="1" spans="1:17" ht="13" x14ac:dyDescent="0.3">
      <c r="A1" s="235"/>
      <c r="B1" s="236"/>
      <c r="C1" s="236"/>
      <c r="D1" s="236"/>
      <c r="E1" s="236"/>
      <c r="F1" s="236"/>
      <c r="G1" s="236"/>
      <c r="H1" s="236"/>
      <c r="I1" s="236"/>
      <c r="J1" s="236"/>
      <c r="K1" s="236"/>
      <c r="L1" s="236"/>
      <c r="M1" s="236"/>
      <c r="N1" s="237"/>
      <c r="O1" s="237"/>
    </row>
    <row r="2" spans="1:17" ht="13" x14ac:dyDescent="0.3"/>
    <row r="3" spans="1:17" ht="13" x14ac:dyDescent="0.3"/>
    <row r="4" spans="1:17" ht="13" x14ac:dyDescent="0.3"/>
    <row r="5" spans="1:17" ht="13" x14ac:dyDescent="0.3"/>
    <row r="6" spans="1:17" ht="14.5" x14ac:dyDescent="0.35">
      <c r="M6"/>
      <c r="Q6" s="166"/>
    </row>
    <row r="7" spans="1:17" ht="13" x14ac:dyDescent="0.3">
      <c r="Q7" s="167"/>
    </row>
    <row r="8" spans="1:17" ht="13" x14ac:dyDescent="0.3">
      <c r="Q8" s="167"/>
    </row>
    <row r="9" spans="1:17" ht="13" x14ac:dyDescent="0.3"/>
    <row r="10" spans="1:17" ht="13" x14ac:dyDescent="0.3"/>
    <row r="11" spans="1:17" ht="13" x14ac:dyDescent="0.3"/>
    <row r="12" spans="1:17" ht="13" x14ac:dyDescent="0.3"/>
    <row r="13" spans="1:17" ht="13" x14ac:dyDescent="0.3"/>
    <row r="14" spans="1:17" ht="13" x14ac:dyDescent="0.3">
      <c r="D14" s="240"/>
      <c r="E14" s="240"/>
      <c r="F14" s="240"/>
      <c r="G14" s="240"/>
      <c r="H14" s="240"/>
      <c r="I14" s="240"/>
      <c r="J14" s="240"/>
      <c r="K14" s="240"/>
      <c r="L14" s="240"/>
    </row>
    <row r="15" spans="1:17" ht="13.5" thickBot="1" x14ac:dyDescent="0.35">
      <c r="D15" s="240"/>
      <c r="E15" s="240"/>
      <c r="F15" s="240"/>
      <c r="G15" s="240"/>
      <c r="H15" s="240"/>
      <c r="I15" s="240"/>
      <c r="J15" s="240"/>
      <c r="K15" s="240"/>
      <c r="L15" s="240"/>
    </row>
    <row r="16" spans="1:17" ht="13" x14ac:dyDescent="0.3">
      <c r="D16" s="233"/>
      <c r="E16" s="233"/>
      <c r="F16" s="233"/>
      <c r="G16" s="233"/>
      <c r="H16" s="233"/>
      <c r="I16" s="233"/>
      <c r="J16" s="233"/>
      <c r="K16" s="233"/>
      <c r="L16" s="233"/>
    </row>
    <row r="17" spans="1:15" ht="13" x14ac:dyDescent="0.3">
      <c r="D17" s="421" t="s">
        <v>444</v>
      </c>
      <c r="E17" s="421"/>
      <c r="F17" s="421"/>
      <c r="G17" s="421"/>
      <c r="H17" s="421"/>
      <c r="I17" s="421"/>
      <c r="J17" s="421"/>
      <c r="K17" s="421"/>
      <c r="L17" s="421"/>
    </row>
    <row r="18" spans="1:15" ht="13" x14ac:dyDescent="0.3">
      <c r="D18" s="421"/>
      <c r="E18" s="421"/>
      <c r="F18" s="421"/>
      <c r="G18" s="421"/>
      <c r="H18" s="421"/>
      <c r="I18" s="421"/>
      <c r="J18" s="421"/>
      <c r="K18" s="421"/>
      <c r="L18" s="421"/>
    </row>
    <row r="19" spans="1:15" ht="15.5" x14ac:dyDescent="0.35">
      <c r="D19" s="241"/>
      <c r="E19" s="241"/>
      <c r="F19" s="241"/>
      <c r="G19" s="241"/>
      <c r="H19" s="241"/>
      <c r="I19" s="241"/>
      <c r="J19" s="241"/>
      <c r="K19" s="241"/>
      <c r="L19" s="241"/>
    </row>
    <row r="20" spans="1:15" ht="13" x14ac:dyDescent="0.3">
      <c r="D20" s="422"/>
      <c r="E20" s="422"/>
      <c r="F20" s="422"/>
      <c r="G20" s="422"/>
      <c r="H20" s="422"/>
      <c r="I20" s="422"/>
      <c r="J20" s="422"/>
      <c r="K20" s="422"/>
      <c r="L20" s="422"/>
    </row>
    <row r="21" spans="1:15" ht="13" x14ac:dyDescent="0.3">
      <c r="D21" s="422"/>
      <c r="E21" s="422"/>
      <c r="F21" s="422"/>
      <c r="G21" s="422"/>
      <c r="H21" s="422"/>
      <c r="I21" s="422"/>
      <c r="J21" s="422"/>
      <c r="K21" s="422"/>
      <c r="L21" s="422"/>
    </row>
    <row r="22" spans="1:15" ht="13.5" thickBot="1" x14ac:dyDescent="0.35">
      <c r="D22" s="234"/>
      <c r="E22" s="234"/>
      <c r="F22" s="234"/>
      <c r="G22" s="234"/>
      <c r="H22" s="234"/>
      <c r="I22" s="234"/>
      <c r="J22" s="234"/>
      <c r="K22" s="234"/>
      <c r="L22" s="234"/>
    </row>
    <row r="23" spans="1:15" ht="13" x14ac:dyDescent="0.3"/>
    <row r="24" spans="1:15" ht="13" x14ac:dyDescent="0.3">
      <c r="D24" s="423" t="s">
        <v>0</v>
      </c>
      <c r="E24" s="423"/>
      <c r="F24" s="423"/>
      <c r="G24" s="423"/>
      <c r="H24" s="423"/>
      <c r="I24" s="423"/>
      <c r="J24" s="423"/>
      <c r="K24" s="423"/>
      <c r="L24" s="423"/>
    </row>
    <row r="25" spans="1:15" ht="13" x14ac:dyDescent="0.3">
      <c r="D25" s="423"/>
      <c r="E25" s="423"/>
      <c r="F25" s="423"/>
      <c r="G25" s="423"/>
      <c r="H25" s="423"/>
      <c r="I25" s="423"/>
      <c r="J25" s="423"/>
      <c r="K25" s="423"/>
      <c r="L25" s="423"/>
    </row>
    <row r="26" spans="1:15" ht="9" customHeight="1" x14ac:dyDescent="0.3"/>
    <row r="27" spans="1:15" ht="13" x14ac:dyDescent="0.3">
      <c r="D27" s="424">
        <f ca="1">TODAY()</f>
        <v>45239</v>
      </c>
      <c r="E27" s="424"/>
      <c r="F27" s="424"/>
      <c r="G27" s="424"/>
      <c r="H27" s="424"/>
      <c r="I27" s="424"/>
      <c r="J27" s="424"/>
      <c r="K27" s="424"/>
      <c r="L27" s="424"/>
    </row>
    <row r="28" spans="1:15" ht="13" x14ac:dyDescent="0.3">
      <c r="D28" s="240"/>
      <c r="E28" s="240"/>
      <c r="F28" s="240"/>
      <c r="G28" s="240"/>
      <c r="H28" s="240"/>
      <c r="I28" s="240"/>
      <c r="J28" s="240"/>
      <c r="K28" s="240"/>
      <c r="L28" s="240"/>
    </row>
    <row r="29" spans="1:15" ht="20.149999999999999" customHeight="1" x14ac:dyDescent="0.3">
      <c r="D29" s="259"/>
      <c r="E29" s="426" t="s">
        <v>1</v>
      </c>
      <c r="F29" s="426"/>
      <c r="G29" s="426"/>
      <c r="H29" s="426"/>
      <c r="I29" s="426"/>
      <c r="J29" s="426"/>
      <c r="K29" s="426"/>
      <c r="L29" s="260"/>
    </row>
    <row r="30" spans="1:15" ht="25" customHeight="1" x14ac:dyDescent="0.3">
      <c r="D30" s="242"/>
      <c r="E30" s="425" t="s">
        <v>494</v>
      </c>
      <c r="F30" s="425"/>
      <c r="G30" s="425"/>
      <c r="H30" s="425"/>
      <c r="I30" s="425"/>
      <c r="J30" s="425"/>
      <c r="K30" s="425"/>
      <c r="L30" s="242"/>
    </row>
    <row r="31" spans="1:15" ht="14.25" customHeight="1" x14ac:dyDescent="0.3">
      <c r="A31" s="243"/>
      <c r="B31" s="244"/>
      <c r="C31" s="244"/>
      <c r="D31" s="245"/>
      <c r="E31" s="245"/>
      <c r="F31" s="245"/>
      <c r="G31" s="245"/>
      <c r="H31" s="245"/>
      <c r="I31" s="245"/>
      <c r="J31" s="245"/>
      <c r="K31" s="245"/>
      <c r="L31" s="245"/>
      <c r="M31" s="244"/>
      <c r="N31" s="246"/>
      <c r="O31" s="247"/>
    </row>
  </sheetData>
  <mergeCells count="6">
    <mergeCell ref="D17:L18"/>
    <mergeCell ref="D20:L21"/>
    <mergeCell ref="D24:L25"/>
    <mergeCell ref="D27:L27"/>
    <mergeCell ref="E30:K30"/>
    <mergeCell ref="E29:K29"/>
  </mergeCells>
  <pageMargins left="0.7" right="0.7" top="0.75" bottom="0.75" header="0.3" footer="0.3"/>
  <pageSetup paperSize="8" orientation="landscape"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H37"/>
  <sheetViews>
    <sheetView showGridLines="0" zoomScale="115" zoomScaleNormal="115" workbookViewId="0">
      <pane ySplit="3" topLeftCell="A31" activePane="bottomLeft" state="frozen"/>
      <selection activeCell="B28" sqref="B28"/>
      <selection pane="bottomLeft" activeCell="E34" sqref="E34"/>
    </sheetView>
  </sheetViews>
  <sheetFormatPr defaultColWidth="0" defaultRowHeight="14.5" x14ac:dyDescent="0.35"/>
  <cols>
    <col min="1" max="1" width="2.453125" customWidth="1"/>
    <col min="2" max="2" width="3.453125" customWidth="1"/>
    <col min="3" max="4" width="33.54296875" customWidth="1"/>
    <col min="5" max="5" width="87.453125" customWidth="1"/>
    <col min="6" max="6" width="2.453125" customWidth="1"/>
    <col min="7" max="8" width="0" hidden="1" customWidth="1"/>
    <col min="9" max="16384" width="9.1796875" hidden="1"/>
  </cols>
  <sheetData>
    <row r="2" spans="2:5" x14ac:dyDescent="0.35">
      <c r="B2" s="207" t="s">
        <v>2</v>
      </c>
      <c r="C2" s="177"/>
      <c r="D2" s="177"/>
      <c r="E2" s="177"/>
    </row>
    <row r="4" spans="2:5" x14ac:dyDescent="0.35">
      <c r="B4" s="179"/>
      <c r="C4" s="193" t="s">
        <v>3</v>
      </c>
      <c r="D4" s="34"/>
      <c r="E4" s="180"/>
    </row>
    <row r="5" spans="2:5" ht="8.15" customHeight="1" x14ac:dyDescent="0.35">
      <c r="B5" s="55"/>
      <c r="C5" s="168"/>
      <c r="E5" s="25"/>
    </row>
    <row r="6" spans="2:5" x14ac:dyDescent="0.35">
      <c r="B6" s="174"/>
      <c r="C6" s="175" t="s">
        <v>439</v>
      </c>
      <c r="D6" s="170"/>
      <c r="E6" s="25"/>
    </row>
    <row r="7" spans="2:5" x14ac:dyDescent="0.35">
      <c r="B7" s="174"/>
      <c r="C7" s="175" t="s">
        <v>4</v>
      </c>
      <c r="D7" s="170"/>
      <c r="E7" s="25"/>
    </row>
    <row r="8" spans="2:5" x14ac:dyDescent="0.35">
      <c r="B8" s="174"/>
      <c r="C8" s="229" t="s">
        <v>446</v>
      </c>
      <c r="D8" s="170"/>
      <c r="E8" s="25"/>
    </row>
    <row r="9" spans="2:5" x14ac:dyDescent="0.35">
      <c r="B9" s="182"/>
      <c r="C9" s="228" t="s">
        <v>451</v>
      </c>
      <c r="D9" s="183"/>
      <c r="E9" s="29"/>
    </row>
    <row r="11" spans="2:5" x14ac:dyDescent="0.35">
      <c r="B11" s="175"/>
      <c r="C11" s="175"/>
      <c r="D11" s="170"/>
    </row>
    <row r="12" spans="2:5" x14ac:dyDescent="0.35">
      <c r="B12" s="184"/>
      <c r="C12" s="193" t="s">
        <v>5</v>
      </c>
      <c r="D12" s="185"/>
      <c r="E12" s="180"/>
    </row>
    <row r="13" spans="2:5" ht="8.15" customHeight="1" x14ac:dyDescent="0.35">
      <c r="B13" s="174"/>
      <c r="C13" s="175"/>
      <c r="D13" s="170"/>
      <c r="E13" s="25"/>
    </row>
    <row r="14" spans="2:5" x14ac:dyDescent="0.35">
      <c r="B14" s="186"/>
      <c r="C14" s="181" t="s">
        <v>447</v>
      </c>
      <c r="D14" s="170"/>
      <c r="E14" s="25"/>
    </row>
    <row r="15" spans="2:5" ht="8.15" customHeight="1" x14ac:dyDescent="0.35">
      <c r="B15" s="187"/>
      <c r="C15" s="181"/>
      <c r="D15" s="170"/>
      <c r="E15" s="25"/>
    </row>
    <row r="16" spans="2:5" x14ac:dyDescent="0.35">
      <c r="B16" s="188"/>
      <c r="C16" s="181" t="s">
        <v>461</v>
      </c>
      <c r="D16" s="170"/>
      <c r="E16" s="25"/>
    </row>
    <row r="17" spans="2:8" ht="8.15" customHeight="1" x14ac:dyDescent="0.35">
      <c r="B17" s="187"/>
      <c r="C17" s="181"/>
      <c r="D17" s="170"/>
      <c r="E17" s="25"/>
    </row>
    <row r="18" spans="2:8" x14ac:dyDescent="0.35">
      <c r="B18" s="189"/>
      <c r="C18" s="181" t="s">
        <v>452</v>
      </c>
      <c r="D18" s="170"/>
      <c r="E18" s="25"/>
    </row>
    <row r="19" spans="2:8" ht="8.15" customHeight="1" x14ac:dyDescent="0.35">
      <c r="B19" s="187"/>
      <c r="C19" s="181"/>
      <c r="D19" s="170"/>
      <c r="E19" s="25"/>
    </row>
    <row r="20" spans="2:8" x14ac:dyDescent="0.35">
      <c r="B20" s="190"/>
      <c r="C20" s="175" t="s">
        <v>448</v>
      </c>
      <c r="D20" s="170"/>
      <c r="E20" s="25"/>
    </row>
    <row r="21" spans="2:8" ht="8.15" customHeight="1" x14ac:dyDescent="0.35">
      <c r="B21" s="191"/>
      <c r="C21" s="192"/>
      <c r="D21" s="183"/>
      <c r="E21" s="29"/>
    </row>
    <row r="22" spans="2:8" x14ac:dyDescent="0.35">
      <c r="C22" s="168"/>
    </row>
    <row r="23" spans="2:8" x14ac:dyDescent="0.35">
      <c r="B23" s="194"/>
      <c r="C23" s="199" t="s">
        <v>6</v>
      </c>
      <c r="D23" s="200" t="s">
        <v>7</v>
      </c>
      <c r="E23" s="201" t="s">
        <v>8</v>
      </c>
      <c r="H23" s="176"/>
    </row>
    <row r="24" spans="2:8" x14ac:dyDescent="0.35">
      <c r="B24" s="26"/>
      <c r="E24" s="25"/>
    </row>
    <row r="25" spans="2:8" x14ac:dyDescent="0.35">
      <c r="B25" s="202"/>
      <c r="C25" s="203" t="s">
        <v>9</v>
      </c>
      <c r="D25" s="204" t="s">
        <v>10</v>
      </c>
      <c r="E25" s="206" t="s">
        <v>449</v>
      </c>
    </row>
    <row r="26" spans="2:8" ht="48" x14ac:dyDescent="0.35">
      <c r="B26" s="187"/>
      <c r="C26" s="172" t="s">
        <v>11</v>
      </c>
      <c r="D26" s="173" t="s">
        <v>450</v>
      </c>
      <c r="E26" s="195" t="s">
        <v>453</v>
      </c>
    </row>
    <row r="27" spans="2:8" ht="48" x14ac:dyDescent="0.35">
      <c r="B27" s="202"/>
      <c r="C27" s="203" t="s">
        <v>12</v>
      </c>
      <c r="D27" s="204" t="s">
        <v>454</v>
      </c>
      <c r="E27" s="206" t="s">
        <v>455</v>
      </c>
    </row>
    <row r="28" spans="2:8" ht="48" x14ac:dyDescent="0.35">
      <c r="B28" s="26"/>
      <c r="C28" s="172" t="s">
        <v>13</v>
      </c>
      <c r="D28" s="173" t="s">
        <v>14</v>
      </c>
      <c r="E28" s="195" t="s">
        <v>456</v>
      </c>
    </row>
    <row r="29" spans="2:8" ht="96" x14ac:dyDescent="0.35">
      <c r="B29" s="202"/>
      <c r="C29" s="203" t="s">
        <v>15</v>
      </c>
      <c r="D29" s="204" t="s">
        <v>16</v>
      </c>
      <c r="E29" s="205" t="s">
        <v>491</v>
      </c>
    </row>
    <row r="30" spans="2:8" ht="60" x14ac:dyDescent="0.35">
      <c r="B30" s="26"/>
      <c r="C30" s="172" t="s">
        <v>17</v>
      </c>
      <c r="D30" s="173" t="s">
        <v>18</v>
      </c>
      <c r="E30" s="195" t="s">
        <v>457</v>
      </c>
    </row>
    <row r="31" spans="2:8" ht="24" x14ac:dyDescent="0.35">
      <c r="B31" s="202"/>
      <c r="C31" s="203" t="s">
        <v>19</v>
      </c>
      <c r="D31" s="204" t="s">
        <v>458</v>
      </c>
      <c r="E31" s="206" t="s">
        <v>440</v>
      </c>
    </row>
    <row r="32" spans="2:8" ht="24" x14ac:dyDescent="0.35">
      <c r="B32" s="26"/>
      <c r="C32" s="172" t="s">
        <v>20</v>
      </c>
      <c r="D32" s="173" t="s">
        <v>14</v>
      </c>
      <c r="E32" s="195" t="s">
        <v>459</v>
      </c>
    </row>
    <row r="33" spans="2:5" ht="96" x14ac:dyDescent="0.35">
      <c r="B33" s="202"/>
      <c r="C33" s="203" t="s">
        <v>21</v>
      </c>
      <c r="D33" s="204" t="s">
        <v>16</v>
      </c>
      <c r="E33" s="205" t="s">
        <v>492</v>
      </c>
    </row>
    <row r="34" spans="2:5" ht="60" x14ac:dyDescent="0.35">
      <c r="B34" s="26"/>
      <c r="C34" s="172" t="s">
        <v>22</v>
      </c>
      <c r="D34" s="173" t="s">
        <v>18</v>
      </c>
      <c r="E34" s="195" t="s">
        <v>460</v>
      </c>
    </row>
    <row r="35" spans="2:5" ht="72" x14ac:dyDescent="0.35">
      <c r="B35" s="26"/>
      <c r="C35" s="172" t="s">
        <v>490</v>
      </c>
      <c r="D35" s="173" t="s">
        <v>23</v>
      </c>
      <c r="E35" s="323" t="s">
        <v>493</v>
      </c>
    </row>
    <row r="36" spans="2:5" ht="8.15" customHeight="1" x14ac:dyDescent="0.35">
      <c r="B36" s="27"/>
      <c r="C36" s="196"/>
      <c r="D36" s="197"/>
      <c r="E36" s="198"/>
    </row>
    <row r="37" spans="2:5" x14ac:dyDescent="0.35">
      <c r="C37" s="172"/>
      <c r="D37" s="173"/>
      <c r="E37" s="17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Q302"/>
  <sheetViews>
    <sheetView showGridLines="0" topLeftCell="B1" zoomScale="75" zoomScaleNormal="75" workbookViewId="0">
      <pane ySplit="3" topLeftCell="A9" activePane="bottomLeft" state="frozen"/>
      <selection activeCell="B28" sqref="B28"/>
      <selection pane="bottomLeft" activeCell="F15" sqref="F15"/>
    </sheetView>
  </sheetViews>
  <sheetFormatPr defaultColWidth="0" defaultRowHeight="22" customHeight="1" zeroHeight="1" x14ac:dyDescent="0.35"/>
  <cols>
    <col min="1" max="1" width="2.453125" style="1" customWidth="1"/>
    <col min="2" max="2" width="50.54296875" style="1" customWidth="1"/>
    <col min="3" max="3" width="34.1796875" style="1" customWidth="1"/>
    <col min="4" max="4" width="2.453125" style="1" customWidth="1"/>
    <col min="5" max="5" width="32.1796875" style="1" customWidth="1"/>
    <col min="6" max="6" width="34.81640625" style="1" bestFit="1" customWidth="1"/>
    <col min="7" max="7" width="2.453125" style="1" customWidth="1"/>
    <col min="8" max="9" width="48.1796875" style="1" customWidth="1"/>
    <col min="10" max="10" width="2.453125" style="1" customWidth="1"/>
    <col min="11" max="12" width="37.453125" style="1" hidden="1" customWidth="1"/>
    <col min="13" max="13" width="7.81640625" style="1" hidden="1" customWidth="1"/>
    <col min="14" max="17" width="0" style="1" hidden="1" customWidth="1"/>
    <col min="18" max="16384" width="9.1796875" style="1" hidden="1"/>
  </cols>
  <sheetData>
    <row r="1" spans="2:9" ht="12.75" customHeight="1" x14ac:dyDescent="0.35"/>
    <row r="2" spans="2:9" ht="30" customHeight="1" x14ac:dyDescent="0.35">
      <c r="B2" s="3" t="s">
        <v>462</v>
      </c>
      <c r="C2" s="178" t="str">
        <f>Capa!$E$30</f>
        <v>CM Entroncamento</v>
      </c>
      <c r="E2" s="3" t="s">
        <v>24</v>
      </c>
      <c r="F2" s="13" t="s">
        <v>497</v>
      </c>
      <c r="H2" s="3" t="s">
        <v>25</v>
      </c>
      <c r="I2" s="13" t="s">
        <v>503</v>
      </c>
    </row>
    <row r="3" spans="2:9" ht="13.5" customHeight="1" x14ac:dyDescent="0.35"/>
    <row r="4" spans="2:9" ht="36" customHeight="1" x14ac:dyDescent="0.35">
      <c r="B4" s="3" t="s">
        <v>26</v>
      </c>
      <c r="C4" s="61"/>
      <c r="E4" s="69" t="s">
        <v>27</v>
      </c>
      <c r="F4" s="62" t="s">
        <v>28</v>
      </c>
      <c r="H4" s="433" t="s">
        <v>29</v>
      </c>
      <c r="I4" s="434"/>
    </row>
    <row r="5" spans="2:9" ht="31.5" customHeight="1" x14ac:dyDescent="0.35">
      <c r="B5" s="55" t="s">
        <v>30</v>
      </c>
      <c r="C5" s="7" t="s">
        <v>499</v>
      </c>
      <c r="E5" s="70" t="s">
        <v>502</v>
      </c>
      <c r="F5" s="58" t="s">
        <v>495</v>
      </c>
      <c r="H5" s="427"/>
      <c r="I5" s="428"/>
    </row>
    <row r="6" spans="2:9" ht="31.5" customHeight="1" x14ac:dyDescent="0.35">
      <c r="B6" s="55" t="s">
        <v>31</v>
      </c>
      <c r="C6" s="7" t="s">
        <v>499</v>
      </c>
      <c r="E6" s="70" t="s">
        <v>502</v>
      </c>
      <c r="F6" s="58" t="s">
        <v>495</v>
      </c>
      <c r="H6" s="427"/>
      <c r="I6" s="428"/>
    </row>
    <row r="7" spans="2:9" ht="31.5" customHeight="1" x14ac:dyDescent="0.35">
      <c r="B7" s="55" t="s">
        <v>32</v>
      </c>
      <c r="C7" s="7" t="s">
        <v>499</v>
      </c>
      <c r="E7" s="70" t="s">
        <v>502</v>
      </c>
      <c r="F7" s="58"/>
      <c r="H7" s="427"/>
      <c r="I7" s="428"/>
    </row>
    <row r="8" spans="2:9" ht="31.5" customHeight="1" x14ac:dyDescent="0.35">
      <c r="B8" s="55" t="s">
        <v>33</v>
      </c>
      <c r="C8" s="7" t="s">
        <v>501</v>
      </c>
      <c r="E8" s="70"/>
      <c r="F8" s="58"/>
      <c r="H8" s="59"/>
      <c r="I8" s="60"/>
    </row>
    <row r="9" spans="2:9" ht="31.5" customHeight="1" x14ac:dyDescent="0.35">
      <c r="B9" s="55" t="s">
        <v>34</v>
      </c>
      <c r="C9" s="7" t="s">
        <v>501</v>
      </c>
      <c r="E9" s="70"/>
      <c r="F9" s="58" t="s">
        <v>496</v>
      </c>
      <c r="H9" s="59"/>
      <c r="I9" s="60"/>
    </row>
    <row r="10" spans="2:9" ht="31.5" customHeight="1" x14ac:dyDescent="0.35">
      <c r="B10" s="55" t="s">
        <v>35</v>
      </c>
      <c r="C10" s="7" t="s">
        <v>499</v>
      </c>
      <c r="E10" s="70" t="s">
        <v>502</v>
      </c>
      <c r="F10" s="58"/>
      <c r="H10" s="59"/>
      <c r="I10" s="60"/>
    </row>
    <row r="11" spans="2:9" ht="31.5" customHeight="1" x14ac:dyDescent="0.35">
      <c r="B11" s="55" t="s">
        <v>36</v>
      </c>
      <c r="C11" s="7" t="s">
        <v>499</v>
      </c>
      <c r="E11" s="70" t="s">
        <v>500</v>
      </c>
      <c r="F11" s="58" t="s">
        <v>498</v>
      </c>
      <c r="H11" s="59"/>
      <c r="I11" s="60"/>
    </row>
    <row r="12" spans="2:9" ht="31.5" customHeight="1" x14ac:dyDescent="0.35">
      <c r="B12" s="55" t="s">
        <v>37</v>
      </c>
      <c r="C12" s="7" t="s">
        <v>499</v>
      </c>
      <c r="E12" s="70" t="s">
        <v>502</v>
      </c>
      <c r="F12" s="58"/>
      <c r="H12" s="59"/>
      <c r="I12" s="60"/>
    </row>
    <row r="13" spans="2:9" ht="31.5" customHeight="1" x14ac:dyDescent="0.35">
      <c r="B13" s="55" t="s">
        <v>38</v>
      </c>
      <c r="C13" s="7" t="s">
        <v>499</v>
      </c>
      <c r="E13" s="70" t="s">
        <v>500</v>
      </c>
      <c r="F13" s="58" t="s">
        <v>495</v>
      </c>
      <c r="H13" s="59"/>
      <c r="I13" s="60"/>
    </row>
    <row r="14" spans="2:9" ht="31.5" customHeight="1" x14ac:dyDescent="0.35">
      <c r="B14" s="55" t="s">
        <v>39</v>
      </c>
      <c r="C14" s="7" t="s">
        <v>501</v>
      </c>
      <c r="E14" s="70"/>
      <c r="F14" s="58"/>
      <c r="H14" s="427"/>
      <c r="I14" s="428"/>
    </row>
    <row r="15" spans="2:9" ht="31.5" customHeight="1" x14ac:dyDescent="0.35">
      <c r="B15" s="55" t="s">
        <v>40</v>
      </c>
      <c r="C15" s="7" t="s">
        <v>501</v>
      </c>
      <c r="E15" s="70"/>
      <c r="F15" s="58"/>
      <c r="H15" s="427"/>
      <c r="I15" s="428"/>
    </row>
    <row r="16" spans="2:9" ht="31.5" customHeight="1" x14ac:dyDescent="0.35">
      <c r="B16" s="55" t="s">
        <v>41</v>
      </c>
      <c r="C16" s="7" t="s">
        <v>499</v>
      </c>
      <c r="E16" s="70"/>
      <c r="F16" s="58"/>
      <c r="H16" s="427"/>
      <c r="I16" s="428"/>
    </row>
    <row r="17" spans="2:9" ht="31.5" customHeight="1" x14ac:dyDescent="0.35">
      <c r="B17" s="55" t="s">
        <v>42</v>
      </c>
      <c r="C17" s="11"/>
      <c r="E17" s="71"/>
      <c r="F17" s="6"/>
      <c r="H17" s="18"/>
      <c r="I17" s="6"/>
    </row>
    <row r="18" spans="2:9" ht="31.5" customHeight="1" x14ac:dyDescent="0.35">
      <c r="B18" s="9"/>
      <c r="C18" s="11" t="str">
        <f>IF(B18&lt;&gt;"","Sim","")</f>
        <v/>
      </c>
      <c r="E18" s="70"/>
      <c r="F18" s="21"/>
      <c r="H18" s="429"/>
      <c r="I18" s="430"/>
    </row>
    <row r="19" spans="2:9" ht="31.5" customHeight="1" x14ac:dyDescent="0.35">
      <c r="B19" s="9"/>
      <c r="C19" s="11" t="str">
        <f>IF(B19&lt;&gt;"","Sim","")</f>
        <v/>
      </c>
      <c r="E19" s="70"/>
      <c r="F19" s="21"/>
      <c r="H19" s="429"/>
      <c r="I19" s="430"/>
    </row>
    <row r="20" spans="2:9" ht="31.5" customHeight="1" x14ac:dyDescent="0.35">
      <c r="B20" s="10"/>
      <c r="C20" s="12" t="str">
        <f>IF(B20&lt;&gt;"","Sim","")</f>
        <v/>
      </c>
      <c r="E20" s="72"/>
      <c r="F20" s="22"/>
      <c r="H20" s="431"/>
      <c r="I20" s="432"/>
    </row>
    <row r="21" spans="2:9" ht="14.25" customHeight="1" x14ac:dyDescent="0.35"/>
    <row r="22" spans="2:9" ht="54" customHeight="1" x14ac:dyDescent="0.35">
      <c r="B22" s="3" t="s">
        <v>43</v>
      </c>
      <c r="C22" s="61"/>
      <c r="E22" s="63" t="s">
        <v>44</v>
      </c>
      <c r="F22" s="64" t="s">
        <v>45</v>
      </c>
      <c r="H22" s="51"/>
    </row>
    <row r="23" spans="2:9" ht="14.5" x14ac:dyDescent="0.35">
      <c r="B23" s="14" t="s">
        <v>46</v>
      </c>
      <c r="C23" s="7"/>
      <c r="E23" s="67">
        <v>34172</v>
      </c>
      <c r="F23" s="65" t="s">
        <v>47</v>
      </c>
    </row>
    <row r="24" spans="2:9" ht="22" customHeight="1" x14ac:dyDescent="0.35">
      <c r="B24" s="14" t="s">
        <v>48</v>
      </c>
      <c r="C24" s="7"/>
      <c r="E24" s="67">
        <v>46494</v>
      </c>
      <c r="F24" s="65" t="s">
        <v>49</v>
      </c>
    </row>
    <row r="25" spans="2:9" ht="22" customHeight="1" x14ac:dyDescent="0.35">
      <c r="B25" s="14" t="s">
        <v>50</v>
      </c>
      <c r="C25" s="7"/>
      <c r="E25" s="67">
        <v>5314</v>
      </c>
      <c r="F25" s="65" t="s">
        <v>49</v>
      </c>
    </row>
    <row r="26" spans="2:9" ht="22" customHeight="1" x14ac:dyDescent="0.35">
      <c r="B26" s="14" t="s">
        <v>51</v>
      </c>
      <c r="C26" s="7"/>
      <c r="E26" s="67">
        <v>5031</v>
      </c>
      <c r="F26" s="65" t="s">
        <v>49</v>
      </c>
    </row>
    <row r="27" spans="2:9" ht="22" customHeight="1" x14ac:dyDescent="0.35">
      <c r="B27" s="14" t="s">
        <v>52</v>
      </c>
      <c r="C27" s="7"/>
      <c r="E27" s="67">
        <v>25201</v>
      </c>
      <c r="F27" s="65" t="s">
        <v>47</v>
      </c>
    </row>
    <row r="28" spans="2:9" ht="22" customHeight="1" x14ac:dyDescent="0.35">
      <c r="B28" s="14" t="s">
        <v>53</v>
      </c>
      <c r="C28" s="7"/>
      <c r="E28" s="67">
        <v>44707</v>
      </c>
      <c r="F28" s="65" t="s">
        <v>47</v>
      </c>
    </row>
    <row r="29" spans="2:9" ht="22" customHeight="1" x14ac:dyDescent="0.35">
      <c r="B29" s="14" t="s">
        <v>54</v>
      </c>
      <c r="C29" s="7"/>
      <c r="E29" s="67">
        <v>11115</v>
      </c>
      <c r="F29" s="65" t="s">
        <v>49</v>
      </c>
    </row>
    <row r="30" spans="2:9" ht="22" customHeight="1" x14ac:dyDescent="0.35">
      <c r="B30" s="14" t="s">
        <v>55</v>
      </c>
      <c r="C30" s="7"/>
      <c r="E30" s="67">
        <v>12545</v>
      </c>
      <c r="F30" s="65" t="s">
        <v>49</v>
      </c>
    </row>
    <row r="31" spans="2:9" ht="22" customHeight="1" x14ac:dyDescent="0.35">
      <c r="B31" s="14" t="s">
        <v>56</v>
      </c>
      <c r="C31" s="7"/>
      <c r="E31" s="67">
        <v>55735</v>
      </c>
      <c r="F31" s="65" t="s">
        <v>49</v>
      </c>
    </row>
    <row r="32" spans="2:9" ht="22" customHeight="1" x14ac:dyDescent="0.35">
      <c r="B32" s="14" t="s">
        <v>57</v>
      </c>
      <c r="C32" s="7"/>
      <c r="E32" s="67">
        <v>19468</v>
      </c>
      <c r="F32" s="65" t="s">
        <v>47</v>
      </c>
    </row>
    <row r="33" spans="2:6" ht="22" customHeight="1" x14ac:dyDescent="0.35">
      <c r="B33" s="14" t="s">
        <v>58</v>
      </c>
      <c r="C33" s="7"/>
      <c r="E33" s="67">
        <v>2512</v>
      </c>
      <c r="F33" s="65" t="s">
        <v>49</v>
      </c>
    </row>
    <row r="34" spans="2:6" ht="22" customHeight="1" x14ac:dyDescent="0.35">
      <c r="B34" s="14" t="s">
        <v>59</v>
      </c>
      <c r="C34" s="7"/>
      <c r="E34" s="67">
        <v>45896</v>
      </c>
      <c r="F34" s="65" t="s">
        <v>47</v>
      </c>
    </row>
    <row r="35" spans="2:6" ht="22" customHeight="1" x14ac:dyDescent="0.35">
      <c r="B35" s="14" t="s">
        <v>60</v>
      </c>
      <c r="C35" s="7"/>
      <c r="E35" s="67">
        <v>4271</v>
      </c>
      <c r="F35" s="65" t="s">
        <v>49</v>
      </c>
    </row>
    <row r="36" spans="2:6" ht="22" customHeight="1" x14ac:dyDescent="0.35">
      <c r="B36" s="14" t="s">
        <v>61</v>
      </c>
      <c r="C36" s="7"/>
      <c r="E36" s="67">
        <v>10441</v>
      </c>
      <c r="F36" s="65" t="s">
        <v>49</v>
      </c>
    </row>
    <row r="37" spans="2:6" ht="22" customHeight="1" x14ac:dyDescent="0.35">
      <c r="B37" s="14" t="s">
        <v>62</v>
      </c>
      <c r="C37" s="7"/>
      <c r="E37" s="67">
        <v>6161</v>
      </c>
      <c r="F37" s="65" t="s">
        <v>49</v>
      </c>
    </row>
    <row r="38" spans="2:6" ht="22" customHeight="1" x14ac:dyDescent="0.35">
      <c r="B38" s="14" t="s">
        <v>63</v>
      </c>
      <c r="C38" s="7"/>
      <c r="E38" s="67">
        <v>8908</v>
      </c>
      <c r="F38" s="65" t="s">
        <v>49</v>
      </c>
    </row>
    <row r="39" spans="2:6" ht="22" customHeight="1" x14ac:dyDescent="0.35">
      <c r="B39" s="14" t="s">
        <v>64</v>
      </c>
      <c r="C39" s="7"/>
      <c r="E39" s="67">
        <v>177971</v>
      </c>
      <c r="F39" s="65" t="s">
        <v>65</v>
      </c>
    </row>
    <row r="40" spans="2:6" ht="22" customHeight="1" x14ac:dyDescent="0.35">
      <c r="B40" s="14" t="s">
        <v>66</v>
      </c>
      <c r="C40" s="7"/>
      <c r="E40" s="67">
        <v>5784</v>
      </c>
      <c r="F40" s="65" t="s">
        <v>49</v>
      </c>
    </row>
    <row r="41" spans="2:6" ht="22" customHeight="1" x14ac:dyDescent="0.35">
      <c r="B41" s="14" t="s">
        <v>67</v>
      </c>
      <c r="C41" s="7"/>
      <c r="E41" s="67">
        <v>22326</v>
      </c>
      <c r="F41" s="65" t="s">
        <v>47</v>
      </c>
    </row>
    <row r="42" spans="2:6" ht="22" customHeight="1" x14ac:dyDescent="0.35">
      <c r="B42" s="14" t="s">
        <v>68</v>
      </c>
      <c r="C42" s="7"/>
      <c r="E42" s="67">
        <v>6766</v>
      </c>
      <c r="F42" s="65" t="s">
        <v>49</v>
      </c>
    </row>
    <row r="43" spans="2:6" ht="22" customHeight="1" x14ac:dyDescent="0.35">
      <c r="B43" s="14" t="s">
        <v>69</v>
      </c>
      <c r="C43" s="7"/>
      <c r="E43" s="67">
        <v>7092</v>
      </c>
      <c r="F43" s="65" t="s">
        <v>49</v>
      </c>
    </row>
    <row r="44" spans="2:6" ht="22" customHeight="1" x14ac:dyDescent="0.35">
      <c r="B44" s="14" t="s">
        <v>70</v>
      </c>
      <c r="C44" s="7"/>
      <c r="E44" s="67">
        <v>3131</v>
      </c>
      <c r="F44" s="65" t="s">
        <v>49</v>
      </c>
    </row>
    <row r="45" spans="2:6" ht="22" customHeight="1" x14ac:dyDescent="0.35">
      <c r="B45" s="14" t="s">
        <v>71</v>
      </c>
      <c r="C45" s="7"/>
      <c r="E45" s="67">
        <v>6310</v>
      </c>
      <c r="F45" s="65" t="s">
        <v>49</v>
      </c>
    </row>
    <row r="46" spans="2:6" ht="22" customHeight="1" x14ac:dyDescent="0.35">
      <c r="B46" s="14" t="s">
        <v>72</v>
      </c>
      <c r="C46" s="7"/>
      <c r="E46" s="67">
        <v>2298</v>
      </c>
      <c r="F46" s="65" t="s">
        <v>49</v>
      </c>
    </row>
    <row r="47" spans="2:6" ht="22" customHeight="1" x14ac:dyDescent="0.35">
      <c r="B47" s="14" t="s">
        <v>73</v>
      </c>
      <c r="C47" s="7"/>
      <c r="E47" s="67">
        <v>173156</v>
      </c>
      <c r="F47" s="65" t="s">
        <v>65</v>
      </c>
    </row>
    <row r="48" spans="2:6" ht="22" customHeight="1" x14ac:dyDescent="0.35">
      <c r="B48" s="14" t="s">
        <v>74</v>
      </c>
      <c r="C48" s="7"/>
      <c r="E48" s="67">
        <v>52061</v>
      </c>
      <c r="F48" s="65" t="s">
        <v>47</v>
      </c>
    </row>
    <row r="49" spans="2:6" ht="22" customHeight="1" x14ac:dyDescent="0.35">
      <c r="B49" s="14" t="s">
        <v>75</v>
      </c>
      <c r="C49" s="7"/>
      <c r="E49" s="67">
        <v>18865</v>
      </c>
      <c r="F49" s="65" t="s">
        <v>49</v>
      </c>
    </row>
    <row r="50" spans="2:6" ht="22" customHeight="1" x14ac:dyDescent="0.35">
      <c r="B50" s="14" t="s">
        <v>76</v>
      </c>
      <c r="C50" s="7"/>
      <c r="E50" s="67">
        <v>27873</v>
      </c>
      <c r="F50" s="65" t="s">
        <v>49</v>
      </c>
    </row>
    <row r="51" spans="2:6" ht="22" customHeight="1" x14ac:dyDescent="0.35">
      <c r="B51" s="14" t="s">
        <v>77</v>
      </c>
      <c r="C51" s="7"/>
      <c r="E51" s="67">
        <v>11711</v>
      </c>
      <c r="F51" s="65" t="s">
        <v>49</v>
      </c>
    </row>
    <row r="52" spans="2:6" ht="22" customHeight="1" x14ac:dyDescent="0.35">
      <c r="B52" s="14" t="s">
        <v>78</v>
      </c>
      <c r="C52" s="56"/>
      <c r="D52" s="171"/>
      <c r="E52" s="67">
        <v>20693</v>
      </c>
      <c r="F52" s="65" t="s">
        <v>49</v>
      </c>
    </row>
    <row r="53" spans="2:6" ht="22" customHeight="1" x14ac:dyDescent="0.35">
      <c r="B53" s="14" t="s">
        <v>79</v>
      </c>
      <c r="C53" s="7"/>
      <c r="E53" s="67">
        <v>11168</v>
      </c>
      <c r="F53" s="65" t="s">
        <v>49</v>
      </c>
    </row>
    <row r="54" spans="2:6" ht="22" customHeight="1" x14ac:dyDescent="0.35">
      <c r="B54" s="14" t="s">
        <v>80</v>
      </c>
      <c r="C54" s="7"/>
      <c r="E54" s="67">
        <v>5727</v>
      </c>
      <c r="F54" s="65" t="s">
        <v>49</v>
      </c>
    </row>
    <row r="55" spans="2:6" ht="22" customHeight="1" x14ac:dyDescent="0.35">
      <c r="B55" s="14" t="s">
        <v>81</v>
      </c>
      <c r="C55" s="7"/>
      <c r="E55" s="67">
        <v>21040</v>
      </c>
      <c r="F55" s="65" t="s">
        <v>49</v>
      </c>
    </row>
    <row r="56" spans="2:6" ht="22" customHeight="1" x14ac:dyDescent="0.35">
      <c r="B56" s="14" t="s">
        <v>82</v>
      </c>
      <c r="C56" s="7"/>
      <c r="E56" s="67">
        <v>6716</v>
      </c>
      <c r="F56" s="65" t="s">
        <v>49</v>
      </c>
    </row>
    <row r="57" spans="2:6" ht="22" customHeight="1" x14ac:dyDescent="0.35">
      <c r="B57" s="14" t="s">
        <v>83</v>
      </c>
      <c r="C57" s="7"/>
      <c r="E57" s="67">
        <v>2787</v>
      </c>
      <c r="F57" s="65" t="s">
        <v>49</v>
      </c>
    </row>
    <row r="58" spans="2:6" ht="22" customHeight="1" x14ac:dyDescent="0.35">
      <c r="B58" s="14" t="s">
        <v>84</v>
      </c>
      <c r="C58" s="7"/>
      <c r="E58" s="67">
        <v>14431</v>
      </c>
      <c r="F58" s="65" t="s">
        <v>47</v>
      </c>
    </row>
    <row r="59" spans="2:6" ht="22" customHeight="1" x14ac:dyDescent="0.35">
      <c r="B59" s="14" t="s">
        <v>85</v>
      </c>
      <c r="C59" s="7"/>
      <c r="E59" s="67">
        <v>82590</v>
      </c>
      <c r="F59" s="65" t="s">
        <v>47</v>
      </c>
    </row>
    <row r="60" spans="2:6" ht="22" customHeight="1" x14ac:dyDescent="0.35">
      <c r="B60" s="14" t="s">
        <v>86</v>
      </c>
      <c r="C60" s="7"/>
      <c r="E60" s="67">
        <v>3826</v>
      </c>
      <c r="F60" s="65" t="s">
        <v>49</v>
      </c>
    </row>
    <row r="61" spans="2:6" ht="22" customHeight="1" x14ac:dyDescent="0.35">
      <c r="B61" s="14" t="s">
        <v>87</v>
      </c>
      <c r="C61" s="7"/>
      <c r="E61" s="67">
        <v>21984</v>
      </c>
      <c r="F61" s="65" t="s">
        <v>49</v>
      </c>
    </row>
    <row r="62" spans="2:6" ht="22" customHeight="1" x14ac:dyDescent="0.35">
      <c r="B62" s="14" t="s">
        <v>88</v>
      </c>
      <c r="C62" s="7"/>
      <c r="E62" s="67">
        <v>17436</v>
      </c>
      <c r="F62" s="65" t="s">
        <v>49</v>
      </c>
    </row>
    <row r="63" spans="2:6" ht="22" customHeight="1" x14ac:dyDescent="0.35">
      <c r="B63" s="14" t="s">
        <v>89</v>
      </c>
      <c r="C63" s="7"/>
      <c r="E63" s="67">
        <v>116643</v>
      </c>
      <c r="F63" s="65" t="s">
        <v>47</v>
      </c>
    </row>
    <row r="64" spans="2:6" ht="22" customHeight="1" x14ac:dyDescent="0.35">
      <c r="B64" s="14" t="s">
        <v>90</v>
      </c>
      <c r="C64" s="7"/>
      <c r="E64" s="67">
        <v>1498</v>
      </c>
      <c r="F64" s="65" t="s">
        <v>49</v>
      </c>
    </row>
    <row r="65" spans="2:6" ht="22" customHeight="1" x14ac:dyDescent="0.35">
      <c r="B65" s="14" t="s">
        <v>91</v>
      </c>
      <c r="C65" s="7"/>
      <c r="E65" s="67">
        <v>78706</v>
      </c>
      <c r="F65" s="65" t="s">
        <v>65</v>
      </c>
    </row>
    <row r="66" spans="2:6" ht="22" customHeight="1" x14ac:dyDescent="0.35">
      <c r="B66" s="14" t="s">
        <v>92</v>
      </c>
      <c r="C66" s="7"/>
      <c r="E66" s="67">
        <v>15835</v>
      </c>
      <c r="F66" s="65" t="s">
        <v>49</v>
      </c>
    </row>
    <row r="67" spans="2:6" ht="22" customHeight="1" x14ac:dyDescent="0.35">
      <c r="B67" s="14" t="s">
        <v>93</v>
      </c>
      <c r="C67" s="7"/>
      <c r="E67" s="67">
        <v>33644</v>
      </c>
      <c r="F67" s="65" t="s">
        <v>49</v>
      </c>
    </row>
    <row r="68" spans="2:6" ht="22" customHeight="1" x14ac:dyDescent="0.35">
      <c r="B68" s="14" t="s">
        <v>94</v>
      </c>
      <c r="C68" s="7"/>
      <c r="E68" s="67">
        <v>6205</v>
      </c>
      <c r="F68" s="65" t="s">
        <v>49</v>
      </c>
    </row>
    <row r="69" spans="2:6" ht="22" customHeight="1" x14ac:dyDescent="0.35">
      <c r="B69" s="14" t="s">
        <v>95</v>
      </c>
      <c r="C69" s="7"/>
      <c r="E69" s="67">
        <v>30748</v>
      </c>
      <c r="F69" s="65" t="s">
        <v>47</v>
      </c>
    </row>
    <row r="70" spans="2:6" ht="22" customHeight="1" x14ac:dyDescent="0.35">
      <c r="B70" s="14" t="s">
        <v>96</v>
      </c>
      <c r="C70" s="7"/>
      <c r="E70" s="67">
        <v>13233</v>
      </c>
      <c r="F70" s="65" t="s">
        <v>49</v>
      </c>
    </row>
    <row r="71" spans="2:6" ht="22" customHeight="1" x14ac:dyDescent="0.35">
      <c r="B71" s="14" t="s">
        <v>97</v>
      </c>
      <c r="C71" s="7"/>
      <c r="E71" s="67">
        <v>6463</v>
      </c>
      <c r="F71" s="65" t="s">
        <v>49</v>
      </c>
    </row>
    <row r="72" spans="2:6" ht="22" customHeight="1" x14ac:dyDescent="0.35">
      <c r="B72" s="14" t="s">
        <v>98</v>
      </c>
      <c r="C72" s="7"/>
      <c r="E72" s="67">
        <v>4934</v>
      </c>
      <c r="F72" s="65" t="s">
        <v>49</v>
      </c>
    </row>
    <row r="73" spans="2:6" ht="22" customHeight="1" x14ac:dyDescent="0.35">
      <c r="B73" s="14" t="s">
        <v>99</v>
      </c>
      <c r="C73" s="7"/>
      <c r="E73" s="67">
        <v>195274</v>
      </c>
      <c r="F73" s="65" t="s">
        <v>65</v>
      </c>
    </row>
    <row r="74" spans="2:6" ht="22" customHeight="1" x14ac:dyDescent="0.35">
      <c r="B74" s="14" t="s">
        <v>100</v>
      </c>
      <c r="C74" s="7"/>
      <c r="E74" s="67">
        <v>34737</v>
      </c>
      <c r="F74" s="65" t="s">
        <v>49</v>
      </c>
    </row>
    <row r="75" spans="2:6" ht="22" customHeight="1" x14ac:dyDescent="0.35">
      <c r="B75" s="14" t="s">
        <v>101</v>
      </c>
      <c r="C75" s="7"/>
      <c r="E75" s="67">
        <v>15530</v>
      </c>
      <c r="F75" s="65" t="s">
        <v>49</v>
      </c>
    </row>
    <row r="76" spans="2:6" ht="22" customHeight="1" x14ac:dyDescent="0.35">
      <c r="B76" s="14" t="s">
        <v>102</v>
      </c>
      <c r="C76" s="7"/>
      <c r="E76" s="67">
        <v>13840</v>
      </c>
      <c r="F76" s="65" t="s">
        <v>49</v>
      </c>
    </row>
    <row r="77" spans="2:6" ht="22" customHeight="1" x14ac:dyDescent="0.35">
      <c r="B77" s="14" t="s">
        <v>103</v>
      </c>
      <c r="C77" s="7"/>
      <c r="E77" s="67">
        <v>51974</v>
      </c>
      <c r="F77" s="65" t="s">
        <v>47</v>
      </c>
    </row>
    <row r="78" spans="2:6" ht="22" customHeight="1" x14ac:dyDescent="0.35">
      <c r="B78" s="14" t="s">
        <v>104</v>
      </c>
      <c r="C78" s="7"/>
      <c r="E78" s="67">
        <v>15950</v>
      </c>
      <c r="F78" s="65" t="s">
        <v>49</v>
      </c>
    </row>
    <row r="79" spans="2:6" ht="22" customHeight="1" x14ac:dyDescent="0.35">
      <c r="B79" s="14" t="s">
        <v>105</v>
      </c>
      <c r="C79" s="7"/>
      <c r="E79" s="67">
        <v>8031</v>
      </c>
      <c r="F79" s="65" t="s">
        <v>49</v>
      </c>
    </row>
    <row r="80" spans="2:6" ht="22" customHeight="1" x14ac:dyDescent="0.35">
      <c r="B80" s="14" t="s">
        <v>106</v>
      </c>
      <c r="C80" s="7"/>
      <c r="E80" s="67">
        <v>34391</v>
      </c>
      <c r="F80" s="65" t="s">
        <v>49</v>
      </c>
    </row>
    <row r="81" spans="2:6" ht="22" customHeight="1" x14ac:dyDescent="0.35">
      <c r="B81" s="14" t="s">
        <v>107</v>
      </c>
      <c r="C81" s="7"/>
      <c r="E81" s="67">
        <v>5425</v>
      </c>
      <c r="F81" s="65" t="s">
        <v>49</v>
      </c>
    </row>
    <row r="82" spans="2:6" ht="22" customHeight="1" x14ac:dyDescent="0.35">
      <c r="B82" s="14" t="s">
        <v>108</v>
      </c>
      <c r="C82" s="7"/>
      <c r="E82" s="67">
        <v>9086</v>
      </c>
      <c r="F82" s="65" t="s">
        <v>49</v>
      </c>
    </row>
    <row r="83" spans="2:6" ht="22" customHeight="1" x14ac:dyDescent="0.35">
      <c r="B83" s="14" t="s">
        <v>109</v>
      </c>
      <c r="C83" s="7"/>
      <c r="E83" s="67">
        <v>23707</v>
      </c>
      <c r="F83" s="65" t="s">
        <v>47</v>
      </c>
    </row>
    <row r="84" spans="2:6" ht="22" customHeight="1" x14ac:dyDescent="0.35">
      <c r="B84" s="14" t="s">
        <v>110</v>
      </c>
      <c r="C84" s="7"/>
      <c r="E84" s="67">
        <v>213876</v>
      </c>
      <c r="F84" s="65" t="s">
        <v>65</v>
      </c>
    </row>
    <row r="85" spans="2:6" ht="22" customHeight="1" x14ac:dyDescent="0.35">
      <c r="B85" s="14" t="s">
        <v>111</v>
      </c>
      <c r="C85" s="7"/>
      <c r="E85" s="67">
        <v>2694</v>
      </c>
      <c r="F85" s="65" t="s">
        <v>49</v>
      </c>
    </row>
    <row r="86" spans="2:6" ht="22" customHeight="1" x14ac:dyDescent="0.35">
      <c r="B86" s="14" t="s">
        <v>112</v>
      </c>
      <c r="C86" s="7"/>
      <c r="E86" s="67">
        <v>52472</v>
      </c>
      <c r="F86" s="65" t="s">
        <v>47</v>
      </c>
    </row>
    <row r="87" spans="2:6" ht="22" customHeight="1" x14ac:dyDescent="0.35">
      <c r="B87" s="14" t="s">
        <v>113</v>
      </c>
      <c r="C87" s="7"/>
      <c r="E87" s="67">
        <v>15450</v>
      </c>
      <c r="F87" s="65" t="s">
        <v>49</v>
      </c>
    </row>
    <row r="88" spans="2:6" ht="22" customHeight="1" x14ac:dyDescent="0.35">
      <c r="B88" s="14" t="s">
        <v>114</v>
      </c>
      <c r="C88" s="7"/>
      <c r="E88" s="67">
        <v>3202</v>
      </c>
      <c r="F88" s="65" t="s">
        <v>49</v>
      </c>
    </row>
    <row r="89" spans="2:6" ht="22" customHeight="1" x14ac:dyDescent="0.35">
      <c r="B89" s="14" t="s">
        <v>115</v>
      </c>
      <c r="C89" s="7"/>
      <c r="E89" s="67">
        <v>13683</v>
      </c>
      <c r="F89" s="65" t="s">
        <v>49</v>
      </c>
    </row>
    <row r="90" spans="2:6" ht="22" customHeight="1" x14ac:dyDescent="0.35">
      <c r="B90" s="14" t="s">
        <v>116</v>
      </c>
      <c r="C90" s="7"/>
      <c r="E90" s="67">
        <v>6578</v>
      </c>
      <c r="F90" s="65" t="s">
        <v>49</v>
      </c>
    </row>
    <row r="91" spans="2:6" ht="22" customHeight="1" x14ac:dyDescent="0.35">
      <c r="B91" s="14" t="s">
        <v>117</v>
      </c>
      <c r="C91" s="7"/>
      <c r="E91" s="67">
        <v>6934</v>
      </c>
      <c r="F91" s="65" t="s">
        <v>49</v>
      </c>
    </row>
    <row r="92" spans="2:6" ht="22" customHeight="1" x14ac:dyDescent="0.35">
      <c r="B92" s="14" t="s">
        <v>118</v>
      </c>
      <c r="C92" s="7"/>
      <c r="E92" s="67">
        <v>6565</v>
      </c>
      <c r="F92" s="65" t="s">
        <v>49</v>
      </c>
    </row>
    <row r="93" spans="2:6" ht="22" customHeight="1" x14ac:dyDescent="0.35">
      <c r="B93" s="14" t="s">
        <v>119</v>
      </c>
      <c r="C93" s="7"/>
      <c r="E93" s="67">
        <v>17632</v>
      </c>
      <c r="F93" s="65" t="s">
        <v>49</v>
      </c>
    </row>
    <row r="94" spans="2:6" ht="22" customHeight="1" x14ac:dyDescent="0.35">
      <c r="B94" s="14" t="s">
        <v>120</v>
      </c>
      <c r="C94" s="7"/>
      <c r="E94" s="67">
        <v>8542</v>
      </c>
      <c r="F94" s="65" t="s">
        <v>49</v>
      </c>
    </row>
    <row r="95" spans="2:6" ht="22" customHeight="1" x14ac:dyDescent="0.35">
      <c r="B95" s="14" t="s">
        <v>121</v>
      </c>
      <c r="C95" s="7"/>
      <c r="E95" s="67">
        <v>37426</v>
      </c>
      <c r="F95" s="65" t="s">
        <v>47</v>
      </c>
    </row>
    <row r="96" spans="2:6" ht="22" customHeight="1" x14ac:dyDescent="0.35">
      <c r="B96" s="14" t="s">
        <v>122</v>
      </c>
      <c r="C96" s="7"/>
      <c r="E96" s="67">
        <v>17700</v>
      </c>
      <c r="F96" s="65" t="s">
        <v>49</v>
      </c>
    </row>
    <row r="97" spans="2:6" ht="22" customHeight="1" x14ac:dyDescent="0.35">
      <c r="B97" s="14" t="s">
        <v>123</v>
      </c>
      <c r="C97" s="7"/>
      <c r="E97" s="67">
        <v>141889</v>
      </c>
      <c r="F97" s="65" t="s">
        <v>47</v>
      </c>
    </row>
    <row r="98" spans="2:6" ht="22" customHeight="1" x14ac:dyDescent="0.35">
      <c r="B98" s="14" t="s">
        <v>124</v>
      </c>
      <c r="C98" s="7"/>
      <c r="E98" s="67">
        <v>16994</v>
      </c>
      <c r="F98" s="65" t="s">
        <v>49</v>
      </c>
    </row>
    <row r="99" spans="2:6" ht="22" customHeight="1" x14ac:dyDescent="0.35">
      <c r="B99" s="14" t="s">
        <v>125</v>
      </c>
      <c r="C99" s="7"/>
      <c r="E99" s="67">
        <v>3822</v>
      </c>
      <c r="F99" s="65" t="s">
        <v>49</v>
      </c>
    </row>
    <row r="100" spans="2:6" ht="22" customHeight="1" x14ac:dyDescent="0.35">
      <c r="B100" s="14" t="s">
        <v>126</v>
      </c>
      <c r="C100" s="7"/>
      <c r="E100" s="67">
        <v>17452</v>
      </c>
      <c r="F100" s="65" t="s">
        <v>47</v>
      </c>
    </row>
    <row r="101" spans="2:6" ht="22" customHeight="1" x14ac:dyDescent="0.35">
      <c r="B101" s="14" t="s">
        <v>127</v>
      </c>
      <c r="C101" s="7"/>
      <c r="E101" s="67">
        <v>46385</v>
      </c>
      <c r="F101" s="65" t="s">
        <v>49</v>
      </c>
    </row>
    <row r="102" spans="2:6" ht="22" customHeight="1" x14ac:dyDescent="0.35">
      <c r="B102" s="14" t="s">
        <v>128</v>
      </c>
      <c r="C102" s="7"/>
      <c r="E102" s="67">
        <v>3244</v>
      </c>
      <c r="F102" s="65" t="s">
        <v>49</v>
      </c>
    </row>
    <row r="103" spans="2:6" ht="22" customHeight="1" x14ac:dyDescent="0.35">
      <c r="B103" s="14" t="s">
        <v>129</v>
      </c>
      <c r="C103" s="7"/>
      <c r="E103" s="67">
        <v>4410</v>
      </c>
      <c r="F103" s="65" t="s">
        <v>49</v>
      </c>
    </row>
    <row r="104" spans="2:6" ht="22" customHeight="1" x14ac:dyDescent="0.35">
      <c r="B104" s="14" t="s">
        <v>130</v>
      </c>
      <c r="C104" s="7"/>
      <c r="E104" s="67">
        <v>20633</v>
      </c>
      <c r="F104" s="65" t="s">
        <v>49</v>
      </c>
    </row>
    <row r="105" spans="2:6" ht="22" customHeight="1" x14ac:dyDescent="0.35">
      <c r="B105" s="14" t="s">
        <v>131</v>
      </c>
      <c r="C105" s="7" t="s">
        <v>499</v>
      </c>
      <c r="E105" s="67">
        <v>20887</v>
      </c>
      <c r="F105" s="65" t="s">
        <v>65</v>
      </c>
    </row>
    <row r="106" spans="2:6" ht="22" customHeight="1" x14ac:dyDescent="0.35">
      <c r="B106" s="14" t="s">
        <v>132</v>
      </c>
      <c r="C106" s="7"/>
      <c r="E106" s="67">
        <v>31440</v>
      </c>
      <c r="F106" s="65" t="s">
        <v>47</v>
      </c>
    </row>
    <row r="107" spans="2:6" ht="22" customHeight="1" x14ac:dyDescent="0.35">
      <c r="B107" s="14" t="s">
        <v>133</v>
      </c>
      <c r="C107" s="7"/>
      <c r="E107" s="67">
        <v>35740</v>
      </c>
      <c r="F107" s="65" t="s">
        <v>47</v>
      </c>
    </row>
    <row r="108" spans="2:6" ht="22" customHeight="1" x14ac:dyDescent="0.35">
      <c r="B108" s="14" t="s">
        <v>134</v>
      </c>
      <c r="C108" s="7"/>
      <c r="E108" s="67">
        <v>26534</v>
      </c>
      <c r="F108" s="65" t="s">
        <v>49</v>
      </c>
    </row>
    <row r="109" spans="2:6" ht="22" customHeight="1" x14ac:dyDescent="0.35">
      <c r="B109" s="14" t="s">
        <v>135</v>
      </c>
      <c r="C109" s="7"/>
      <c r="E109" s="67">
        <v>12731</v>
      </c>
      <c r="F109" s="65" t="s">
        <v>49</v>
      </c>
    </row>
    <row r="110" spans="2:6" ht="22" customHeight="1" x14ac:dyDescent="0.35">
      <c r="B110" s="14" t="s">
        <v>136</v>
      </c>
      <c r="C110" s="7"/>
      <c r="E110" s="67">
        <v>53881</v>
      </c>
      <c r="F110" s="65" t="s">
        <v>49</v>
      </c>
    </row>
    <row r="111" spans="2:6" ht="22" customHeight="1" x14ac:dyDescent="0.35">
      <c r="B111" s="14" t="s">
        <v>137</v>
      </c>
      <c r="C111" s="7"/>
      <c r="E111" s="67">
        <v>48366</v>
      </c>
      <c r="F111" s="65" t="s">
        <v>47</v>
      </c>
    </row>
    <row r="112" spans="2:6" ht="22" customHeight="1" x14ac:dyDescent="0.35">
      <c r="B112" s="14" t="s">
        <v>138</v>
      </c>
      <c r="C112" s="7"/>
      <c r="E112" s="67">
        <v>67859</v>
      </c>
      <c r="F112" s="65" t="s">
        <v>47</v>
      </c>
    </row>
    <row r="113" spans="2:6" ht="22" customHeight="1" x14ac:dyDescent="0.35">
      <c r="B113" s="14" t="s">
        <v>139</v>
      </c>
      <c r="C113" s="7"/>
      <c r="E113" s="67">
        <v>55654</v>
      </c>
      <c r="F113" s="65" t="s">
        <v>47</v>
      </c>
    </row>
    <row r="114" spans="2:6" ht="22" customHeight="1" x14ac:dyDescent="0.35">
      <c r="B114" s="14" t="s">
        <v>140</v>
      </c>
      <c r="C114" s="7"/>
      <c r="E114" s="67">
        <v>7836</v>
      </c>
      <c r="F114" s="65" t="s">
        <v>49</v>
      </c>
    </row>
    <row r="115" spans="2:6" ht="22" customHeight="1" x14ac:dyDescent="0.35">
      <c r="B115" s="14" t="s">
        <v>141</v>
      </c>
      <c r="C115" s="7"/>
      <c r="E115" s="67">
        <v>7873</v>
      </c>
      <c r="F115" s="65" t="s">
        <v>49</v>
      </c>
    </row>
    <row r="116" spans="2:6" ht="22" customHeight="1" x14ac:dyDescent="0.35">
      <c r="B116" s="14" t="s">
        <v>142</v>
      </c>
      <c r="C116" s="7"/>
      <c r="E116" s="67">
        <v>59404</v>
      </c>
      <c r="F116" s="65" t="s">
        <v>47</v>
      </c>
    </row>
    <row r="117" spans="2:6" ht="22" customHeight="1" x14ac:dyDescent="0.35">
      <c r="B117" s="14" t="s">
        <v>143</v>
      </c>
      <c r="C117" s="7"/>
      <c r="E117" s="67">
        <v>5090</v>
      </c>
      <c r="F117" s="65" t="s">
        <v>49</v>
      </c>
    </row>
    <row r="118" spans="2:6" ht="22" customHeight="1" x14ac:dyDescent="0.35">
      <c r="B118" s="14" t="s">
        <v>144</v>
      </c>
      <c r="C118" s="7"/>
      <c r="E118" s="67">
        <v>5265</v>
      </c>
      <c r="F118" s="65" t="s">
        <v>49</v>
      </c>
    </row>
    <row r="119" spans="2:6" ht="22" customHeight="1" x14ac:dyDescent="0.35">
      <c r="B119" s="14" t="s">
        <v>145</v>
      </c>
      <c r="C119" s="7"/>
      <c r="E119" s="67">
        <v>4419</v>
      </c>
      <c r="F119" s="65" t="s">
        <v>49</v>
      </c>
    </row>
    <row r="120" spans="2:6" ht="22" customHeight="1" x14ac:dyDescent="0.35">
      <c r="B120" s="14" t="s">
        <v>146</v>
      </c>
      <c r="C120" s="7"/>
      <c r="E120" s="67">
        <v>3225</v>
      </c>
      <c r="F120" s="65" t="s">
        <v>49</v>
      </c>
    </row>
    <row r="121" spans="2:6" ht="22" customHeight="1" x14ac:dyDescent="0.35">
      <c r="B121" s="14" t="s">
        <v>147</v>
      </c>
      <c r="C121" s="7"/>
      <c r="E121" s="67">
        <v>2953</v>
      </c>
      <c r="F121" s="65" t="s">
        <v>49</v>
      </c>
    </row>
    <row r="122" spans="2:6" ht="22" customHeight="1" x14ac:dyDescent="0.35">
      <c r="B122" s="14" t="s">
        <v>148</v>
      </c>
      <c r="C122" s="7"/>
      <c r="E122" s="67">
        <v>26650</v>
      </c>
      <c r="F122" s="65" t="s">
        <v>49</v>
      </c>
    </row>
    <row r="123" spans="2:6" ht="22" customHeight="1" x14ac:dyDescent="0.35">
      <c r="B123" s="14" t="s">
        <v>149</v>
      </c>
      <c r="C123" s="7"/>
      <c r="E123" s="67">
        <v>3381</v>
      </c>
      <c r="F123" s="65" t="s">
        <v>49</v>
      </c>
    </row>
    <row r="124" spans="2:6" ht="22" customHeight="1" x14ac:dyDescent="0.35">
      <c r="B124" s="14" t="s">
        <v>150</v>
      </c>
      <c r="C124" s="7"/>
      <c r="E124" s="67">
        <v>3781</v>
      </c>
      <c r="F124" s="65" t="s">
        <v>49</v>
      </c>
    </row>
    <row r="125" spans="2:6" ht="22" customHeight="1" x14ac:dyDescent="0.35">
      <c r="B125" s="14" t="s">
        <v>151</v>
      </c>
      <c r="C125" s="7"/>
      <c r="E125" s="67">
        <v>5402</v>
      </c>
      <c r="F125" s="65" t="s">
        <v>49</v>
      </c>
    </row>
    <row r="126" spans="2:6" ht="22" customHeight="1" x14ac:dyDescent="0.35">
      <c r="B126" s="14" t="s">
        <v>152</v>
      </c>
      <c r="C126" s="7"/>
      <c r="E126" s="67">
        <v>165675</v>
      </c>
      <c r="F126" s="65" t="s">
        <v>65</v>
      </c>
    </row>
    <row r="127" spans="2:6" ht="22" customHeight="1" x14ac:dyDescent="0.35">
      <c r="B127" s="14" t="s">
        <v>153</v>
      </c>
      <c r="C127" s="7"/>
      <c r="E127" s="67">
        <v>12237</v>
      </c>
      <c r="F127" s="65" t="s">
        <v>49</v>
      </c>
    </row>
    <row r="128" spans="2:6" ht="22" customHeight="1" x14ac:dyDescent="0.35">
      <c r="B128" s="14" t="s">
        <v>154</v>
      </c>
      <c r="C128" s="7"/>
      <c r="E128" s="67">
        <v>13990</v>
      </c>
      <c r="F128" s="65" t="s">
        <v>49</v>
      </c>
    </row>
    <row r="129" spans="2:6" ht="22" customHeight="1" x14ac:dyDescent="0.35">
      <c r="B129" s="14" t="s">
        <v>155</v>
      </c>
      <c r="C129" s="7"/>
      <c r="E129" s="67">
        <v>40137</v>
      </c>
      <c r="F129" s="65" t="s">
        <v>47</v>
      </c>
    </row>
    <row r="130" spans="2:6" ht="22" customHeight="1" x14ac:dyDescent="0.35">
      <c r="B130" s="14" t="s">
        <v>156</v>
      </c>
      <c r="C130" s="7"/>
      <c r="E130" s="67">
        <v>156488</v>
      </c>
      <c r="F130" s="65" t="s">
        <v>47</v>
      </c>
    </row>
    <row r="131" spans="2:6" ht="22" customHeight="1" x14ac:dyDescent="0.35">
      <c r="B131" s="14" t="s">
        <v>157</v>
      </c>
      <c r="C131" s="7"/>
      <c r="E131" s="67">
        <v>8404</v>
      </c>
      <c r="F131" s="65" t="s">
        <v>49</v>
      </c>
    </row>
    <row r="132" spans="2:6" ht="22" customHeight="1" x14ac:dyDescent="0.35">
      <c r="B132" s="14" t="s">
        <v>158</v>
      </c>
      <c r="C132" s="7"/>
      <c r="E132" s="67">
        <v>40233</v>
      </c>
      <c r="F132" s="65" t="s">
        <v>47</v>
      </c>
    </row>
    <row r="133" spans="2:6" ht="22" customHeight="1" x14ac:dyDescent="0.35">
      <c r="B133" s="14" t="s">
        <v>159</v>
      </c>
      <c r="C133" s="7"/>
      <c r="E133" s="67">
        <v>24072</v>
      </c>
      <c r="F133" s="65" t="s">
        <v>47</v>
      </c>
    </row>
    <row r="134" spans="2:6" ht="22" customHeight="1" x14ac:dyDescent="0.35">
      <c r="B134" s="14" t="s">
        <v>160</v>
      </c>
      <c r="C134" s="7"/>
      <c r="E134" s="67">
        <v>33583</v>
      </c>
      <c r="F134" s="65" t="s">
        <v>47</v>
      </c>
    </row>
    <row r="135" spans="2:6" ht="22" customHeight="1" x14ac:dyDescent="0.35">
      <c r="B135" s="14" t="s">
        <v>161</v>
      </c>
      <c r="C135" s="7"/>
      <c r="E135" s="67">
        <v>24231</v>
      </c>
      <c r="F135" s="65" t="s">
        <v>47</v>
      </c>
    </row>
    <row r="136" spans="2:6" ht="22" customHeight="1" x14ac:dyDescent="0.35">
      <c r="B136" s="14" t="s">
        <v>162</v>
      </c>
      <c r="C136" s="7"/>
      <c r="E136" s="67">
        <v>130091</v>
      </c>
      <c r="F136" s="65" t="s">
        <v>47</v>
      </c>
    </row>
    <row r="137" spans="2:6" ht="22" customHeight="1" x14ac:dyDescent="0.35">
      <c r="B137" s="14" t="s">
        <v>163</v>
      </c>
      <c r="C137" s="7"/>
      <c r="E137" s="67">
        <v>545143</v>
      </c>
      <c r="F137" s="65" t="s">
        <v>65</v>
      </c>
    </row>
    <row r="138" spans="2:6" ht="22" customHeight="1" x14ac:dyDescent="0.35">
      <c r="B138" s="14" t="s">
        <v>164</v>
      </c>
      <c r="C138" s="7"/>
      <c r="E138" s="67">
        <v>72344</v>
      </c>
      <c r="F138" s="65" t="s">
        <v>47</v>
      </c>
    </row>
    <row r="139" spans="2:6" ht="22" customHeight="1" x14ac:dyDescent="0.35">
      <c r="B139" s="14" t="s">
        <v>165</v>
      </c>
      <c r="C139" s="7"/>
      <c r="E139" s="67">
        <v>202701</v>
      </c>
      <c r="F139" s="65" t="s">
        <v>65</v>
      </c>
    </row>
    <row r="140" spans="2:6" ht="22" customHeight="1" x14ac:dyDescent="0.35">
      <c r="B140" s="14" t="s">
        <v>166</v>
      </c>
      <c r="C140" s="7"/>
      <c r="E140" s="67">
        <v>26986</v>
      </c>
      <c r="F140" s="65" t="s">
        <v>49</v>
      </c>
    </row>
    <row r="141" spans="2:6" ht="22" customHeight="1" x14ac:dyDescent="0.35">
      <c r="B141" s="14" t="s">
        <v>167</v>
      </c>
      <c r="C141" s="7"/>
      <c r="E141" s="67">
        <v>17160</v>
      </c>
      <c r="F141" s="65" t="s">
        <v>49</v>
      </c>
    </row>
    <row r="142" spans="2:6" ht="22" customHeight="1" x14ac:dyDescent="0.35">
      <c r="B142" s="14" t="s">
        <v>168</v>
      </c>
      <c r="C142" s="7"/>
      <c r="E142" s="67">
        <v>47629</v>
      </c>
      <c r="F142" s="65" t="s">
        <v>47</v>
      </c>
    </row>
    <row r="143" spans="2:6" ht="22" customHeight="1" x14ac:dyDescent="0.35">
      <c r="B143" s="14" t="s">
        <v>169</v>
      </c>
      <c r="C143" s="7"/>
      <c r="E143" s="67">
        <v>6448</v>
      </c>
      <c r="F143" s="65" t="s">
        <v>49</v>
      </c>
    </row>
    <row r="144" spans="2:6" ht="22" customHeight="1" x14ac:dyDescent="0.35">
      <c r="B144" s="14" t="s">
        <v>170</v>
      </c>
      <c r="C144" s="7"/>
      <c r="E144" s="67">
        <v>14167</v>
      </c>
      <c r="F144" s="65" t="s">
        <v>49</v>
      </c>
    </row>
    <row r="145" spans="2:6" ht="22" customHeight="1" x14ac:dyDescent="0.35">
      <c r="B145" s="14" t="s">
        <v>171</v>
      </c>
      <c r="C145" s="7"/>
      <c r="E145" s="67">
        <v>87921</v>
      </c>
      <c r="F145" s="65" t="s">
        <v>47</v>
      </c>
    </row>
    <row r="146" spans="2:6" ht="22" customHeight="1" x14ac:dyDescent="0.35">
      <c r="B146" s="14" t="s">
        <v>172</v>
      </c>
      <c r="C146" s="7"/>
      <c r="E146" s="67">
        <v>137595</v>
      </c>
      <c r="F146" s="65" t="s">
        <v>65</v>
      </c>
    </row>
    <row r="147" spans="2:6" ht="22" customHeight="1" x14ac:dyDescent="0.35">
      <c r="B147" s="14" t="s">
        <v>173</v>
      </c>
      <c r="C147" s="7"/>
      <c r="E147" s="67">
        <v>18365</v>
      </c>
      <c r="F147" s="65" t="s">
        <v>49</v>
      </c>
    </row>
    <row r="148" spans="2:6" ht="22" customHeight="1" x14ac:dyDescent="0.35">
      <c r="B148" s="14" t="s">
        <v>174</v>
      </c>
      <c r="C148" s="7"/>
      <c r="E148" s="67">
        <v>2951</v>
      </c>
      <c r="F148" s="65" t="s">
        <v>49</v>
      </c>
    </row>
    <row r="149" spans="2:6" ht="22" customHeight="1" x14ac:dyDescent="0.35">
      <c r="B149" s="14" t="s">
        <v>175</v>
      </c>
      <c r="C149" s="7"/>
      <c r="E149" s="67">
        <v>49549</v>
      </c>
      <c r="F149" s="65" t="s">
        <v>47</v>
      </c>
    </row>
    <row r="150" spans="2:6" ht="22" customHeight="1" x14ac:dyDescent="0.35">
      <c r="B150" s="14" t="s">
        <v>176</v>
      </c>
      <c r="C150" s="7"/>
      <c r="E150" s="67">
        <v>39648</v>
      </c>
      <c r="F150" s="65" t="s">
        <v>47</v>
      </c>
    </row>
    <row r="151" spans="2:6" ht="22" customHeight="1" x14ac:dyDescent="0.35">
      <c r="B151" s="14" t="s">
        <v>177</v>
      </c>
      <c r="C151" s="7"/>
      <c r="E151" s="67">
        <v>3069</v>
      </c>
      <c r="F151" s="65" t="s">
        <v>49</v>
      </c>
    </row>
    <row r="152" spans="2:6" ht="22" customHeight="1" x14ac:dyDescent="0.35">
      <c r="B152" s="14" t="s">
        <v>178</v>
      </c>
      <c r="C152" s="7"/>
      <c r="E152" s="67">
        <v>174644</v>
      </c>
      <c r="F152" s="65" t="s">
        <v>65</v>
      </c>
    </row>
    <row r="153" spans="2:6" ht="22" customHeight="1" x14ac:dyDescent="0.35">
      <c r="B153" s="14" t="s">
        <v>179</v>
      </c>
      <c r="C153" s="7"/>
      <c r="E153" s="67">
        <v>19544</v>
      </c>
      <c r="F153" s="65" t="s">
        <v>49</v>
      </c>
    </row>
    <row r="154" spans="2:6" ht="22" customHeight="1" x14ac:dyDescent="0.35">
      <c r="B154" s="14" t="s">
        <v>180</v>
      </c>
      <c r="C154" s="7"/>
      <c r="E154" s="67">
        <v>4610</v>
      </c>
      <c r="F154" s="65" t="s">
        <v>49</v>
      </c>
    </row>
    <row r="155" spans="2:6" ht="22" customHeight="1" x14ac:dyDescent="0.35">
      <c r="B155" s="14" t="s">
        <v>181</v>
      </c>
      <c r="C155" s="7"/>
      <c r="E155" s="67">
        <v>7693</v>
      </c>
      <c r="F155" s="65" t="s">
        <v>49</v>
      </c>
    </row>
    <row r="156" spans="2:6" ht="22" customHeight="1" x14ac:dyDescent="0.35">
      <c r="B156" s="14" t="s">
        <v>182</v>
      </c>
      <c r="C156" s="7"/>
      <c r="E156" s="67">
        <v>6249</v>
      </c>
      <c r="F156" s="65" t="s">
        <v>49</v>
      </c>
    </row>
    <row r="157" spans="2:6" ht="22" customHeight="1" x14ac:dyDescent="0.35">
      <c r="B157" s="14" t="s">
        <v>183</v>
      </c>
      <c r="C157" s="7"/>
      <c r="E157" s="67">
        <v>3537</v>
      </c>
      <c r="F157" s="65" t="s">
        <v>49</v>
      </c>
    </row>
    <row r="158" spans="2:6" ht="22" customHeight="1" x14ac:dyDescent="0.35">
      <c r="B158" s="14" t="s">
        <v>184</v>
      </c>
      <c r="C158" s="7"/>
      <c r="E158" s="67">
        <v>12244</v>
      </c>
      <c r="F158" s="65" t="s">
        <v>49</v>
      </c>
    </row>
    <row r="159" spans="2:6" ht="22" customHeight="1" x14ac:dyDescent="0.35">
      <c r="B159" s="14" t="s">
        <v>185</v>
      </c>
      <c r="C159" s="7"/>
      <c r="E159" s="67">
        <v>12070</v>
      </c>
      <c r="F159" s="65" t="s">
        <v>49</v>
      </c>
    </row>
    <row r="160" spans="2:6" ht="22" customHeight="1" x14ac:dyDescent="0.35">
      <c r="B160" s="14" t="s">
        <v>186</v>
      </c>
      <c r="C160" s="7"/>
      <c r="E160" s="67">
        <v>6397</v>
      </c>
      <c r="F160" s="65" t="s">
        <v>49</v>
      </c>
    </row>
    <row r="161" spans="2:6" ht="22" customHeight="1" x14ac:dyDescent="0.35">
      <c r="B161" s="14" t="s">
        <v>187</v>
      </c>
      <c r="C161" s="7"/>
      <c r="E161" s="67">
        <v>21334</v>
      </c>
      <c r="F161" s="65" t="s">
        <v>49</v>
      </c>
    </row>
    <row r="162" spans="2:6" ht="22" customHeight="1" x14ac:dyDescent="0.35">
      <c r="B162" s="14" t="s">
        <v>188</v>
      </c>
      <c r="C162" s="7"/>
      <c r="E162" s="67">
        <v>8294</v>
      </c>
      <c r="F162" s="65" t="s">
        <v>49</v>
      </c>
    </row>
    <row r="163" spans="2:6" ht="22" customHeight="1" x14ac:dyDescent="0.35">
      <c r="B163" s="14" t="s">
        <v>189</v>
      </c>
      <c r="C163" s="7"/>
      <c r="E163" s="67">
        <v>9498</v>
      </c>
      <c r="F163" s="65" t="s">
        <v>49</v>
      </c>
    </row>
    <row r="164" spans="2:6" ht="22" customHeight="1" x14ac:dyDescent="0.35">
      <c r="B164" s="14" t="s">
        <v>190</v>
      </c>
      <c r="C164" s="7"/>
      <c r="E164" s="67">
        <v>67026</v>
      </c>
      <c r="F164" s="65" t="s">
        <v>65</v>
      </c>
    </row>
    <row r="165" spans="2:6" ht="22" customHeight="1" x14ac:dyDescent="0.35">
      <c r="B165" s="14" t="s">
        <v>191</v>
      </c>
      <c r="C165" s="7"/>
      <c r="E165" s="67">
        <v>17858</v>
      </c>
      <c r="F165" s="65" t="s">
        <v>49</v>
      </c>
    </row>
    <row r="166" spans="2:6" ht="22" customHeight="1" x14ac:dyDescent="0.35">
      <c r="B166" s="14" t="s">
        <v>192</v>
      </c>
      <c r="C166" s="7"/>
      <c r="E166" s="67">
        <v>5423</v>
      </c>
      <c r="F166" s="65" t="s">
        <v>49</v>
      </c>
    </row>
    <row r="167" spans="2:6" ht="22" customHeight="1" x14ac:dyDescent="0.35">
      <c r="B167" s="14" t="s">
        <v>193</v>
      </c>
      <c r="C167" s="7"/>
      <c r="E167" s="67">
        <v>6430</v>
      </c>
      <c r="F167" s="65" t="s">
        <v>49</v>
      </c>
    </row>
    <row r="168" spans="2:6" ht="22" customHeight="1" x14ac:dyDescent="0.35">
      <c r="B168" s="14" t="s">
        <v>194</v>
      </c>
      <c r="C168" s="7"/>
      <c r="E168" s="67">
        <v>3006</v>
      </c>
      <c r="F168" s="65" t="s">
        <v>49</v>
      </c>
    </row>
    <row r="169" spans="2:6" ht="22" customHeight="1" x14ac:dyDescent="0.35">
      <c r="B169" s="14" t="s">
        <v>195</v>
      </c>
      <c r="C169" s="7"/>
      <c r="E169" s="67">
        <v>9204</v>
      </c>
      <c r="F169" s="65" t="s">
        <v>49</v>
      </c>
    </row>
    <row r="170" spans="2:6" ht="22" customHeight="1" x14ac:dyDescent="0.35">
      <c r="B170" s="14" t="s">
        <v>196</v>
      </c>
      <c r="C170" s="7"/>
      <c r="E170" s="67">
        <v>16002</v>
      </c>
      <c r="F170" s="65" t="s">
        <v>49</v>
      </c>
    </row>
    <row r="171" spans="2:6" ht="22" customHeight="1" x14ac:dyDescent="0.35">
      <c r="B171" s="14" t="s">
        <v>197</v>
      </c>
      <c r="C171" s="7"/>
      <c r="E171" s="67">
        <v>24720</v>
      </c>
      <c r="F171" s="65" t="s">
        <v>49</v>
      </c>
    </row>
    <row r="172" spans="2:6" ht="22" customHeight="1" x14ac:dyDescent="0.35">
      <c r="B172" s="14" t="s">
        <v>198</v>
      </c>
      <c r="C172" s="7"/>
      <c r="E172" s="67">
        <v>56915</v>
      </c>
      <c r="F172" s="65" t="s">
        <v>47</v>
      </c>
    </row>
    <row r="173" spans="2:6" ht="22" customHeight="1" x14ac:dyDescent="0.35">
      <c r="B173" s="14" t="s">
        <v>199</v>
      </c>
      <c r="C173" s="7"/>
      <c r="E173" s="67">
        <v>4188</v>
      </c>
      <c r="F173" s="65" t="s">
        <v>49</v>
      </c>
    </row>
    <row r="174" spans="2:6" ht="22" customHeight="1" x14ac:dyDescent="0.35">
      <c r="B174" s="14" t="s">
        <v>200</v>
      </c>
      <c r="C174" s="7"/>
      <c r="E174" s="67">
        <v>9011</v>
      </c>
      <c r="F174" s="65" t="s">
        <v>49</v>
      </c>
    </row>
    <row r="175" spans="2:6" ht="22" customHeight="1" x14ac:dyDescent="0.35">
      <c r="B175" s="14" t="s">
        <v>201</v>
      </c>
      <c r="C175" s="7"/>
      <c r="E175" s="67">
        <v>13312</v>
      </c>
      <c r="F175" s="65" t="s">
        <v>49</v>
      </c>
    </row>
    <row r="176" spans="2:6" ht="22" customHeight="1" x14ac:dyDescent="0.35">
      <c r="B176" s="14" t="s">
        <v>202</v>
      </c>
      <c r="C176" s="7"/>
      <c r="E176" s="67">
        <v>2385</v>
      </c>
      <c r="F176" s="65" t="s">
        <v>49</v>
      </c>
    </row>
    <row r="177" spans="2:6" ht="22" customHeight="1" x14ac:dyDescent="0.35">
      <c r="B177" s="14" t="s">
        <v>203</v>
      </c>
      <c r="C177" s="7"/>
      <c r="E177" s="67">
        <v>5238</v>
      </c>
      <c r="F177" s="65" t="s">
        <v>49</v>
      </c>
    </row>
    <row r="178" spans="2:6" ht="22" customHeight="1" x14ac:dyDescent="0.35">
      <c r="B178" s="14" t="s">
        <v>204</v>
      </c>
      <c r="C178" s="7"/>
      <c r="E178" s="67">
        <v>10668</v>
      </c>
      <c r="F178" s="65" t="s">
        <v>49</v>
      </c>
    </row>
    <row r="179" spans="2:6" ht="22" customHeight="1" x14ac:dyDescent="0.35">
      <c r="B179" s="14" t="s">
        <v>205</v>
      </c>
      <c r="C179" s="7"/>
      <c r="E179" s="67">
        <v>15056</v>
      </c>
      <c r="F179" s="65" t="s">
        <v>47</v>
      </c>
    </row>
    <row r="180" spans="2:6" ht="22" customHeight="1" x14ac:dyDescent="0.35">
      <c r="B180" s="14" t="s">
        <v>206</v>
      </c>
      <c r="C180" s="7"/>
      <c r="E180" s="67">
        <v>13209</v>
      </c>
      <c r="F180" s="65" t="s">
        <v>49</v>
      </c>
    </row>
    <row r="181" spans="2:6" ht="22" customHeight="1" x14ac:dyDescent="0.35">
      <c r="B181" s="14" t="s">
        <v>207</v>
      </c>
      <c r="C181" s="7"/>
      <c r="E181" s="67">
        <v>5831</v>
      </c>
      <c r="F181" s="65" t="s">
        <v>49</v>
      </c>
    </row>
    <row r="182" spans="2:6" ht="22" customHeight="1" x14ac:dyDescent="0.35">
      <c r="B182" s="14" t="s">
        <v>208</v>
      </c>
      <c r="C182" s="7"/>
      <c r="E182" s="67">
        <v>12410</v>
      </c>
      <c r="F182" s="65" t="s">
        <v>49</v>
      </c>
    </row>
    <row r="183" spans="2:6" ht="22" customHeight="1" x14ac:dyDescent="0.35">
      <c r="B183" s="14" t="s">
        <v>209</v>
      </c>
      <c r="C183" s="7"/>
      <c r="E183" s="67">
        <v>30690</v>
      </c>
      <c r="F183" s="65" t="s">
        <v>49</v>
      </c>
    </row>
    <row r="184" spans="2:6" ht="22" customHeight="1" x14ac:dyDescent="0.35">
      <c r="B184" s="14" t="s">
        <v>210</v>
      </c>
      <c r="C184" s="7"/>
      <c r="E184" s="67">
        <v>149121</v>
      </c>
      <c r="F184" s="65" t="s">
        <v>65</v>
      </c>
    </row>
    <row r="185" spans="2:6" ht="22" customHeight="1" x14ac:dyDescent="0.35">
      <c r="B185" s="14" t="s">
        <v>211</v>
      </c>
      <c r="C185" s="7"/>
      <c r="E185" s="67">
        <v>171836</v>
      </c>
      <c r="F185" s="65" t="s">
        <v>65</v>
      </c>
    </row>
    <row r="186" spans="2:6" ht="22" customHeight="1" x14ac:dyDescent="0.35">
      <c r="B186" s="14" t="s">
        <v>212</v>
      </c>
      <c r="C186" s="7"/>
      <c r="E186" s="67">
        <v>4933</v>
      </c>
      <c r="F186" s="65" t="s">
        <v>49</v>
      </c>
    </row>
    <row r="187" spans="2:6" ht="22" customHeight="1" x14ac:dyDescent="0.35">
      <c r="B187" s="14" t="s">
        <v>213</v>
      </c>
      <c r="C187" s="7"/>
      <c r="E187" s="67">
        <v>44623</v>
      </c>
      <c r="F187" s="65" t="s">
        <v>47</v>
      </c>
    </row>
    <row r="188" spans="2:6" ht="22" customHeight="1" x14ac:dyDescent="0.35">
      <c r="B188" s="14" t="s">
        <v>214</v>
      </c>
      <c r="C188" s="7"/>
      <c r="E188" s="67">
        <v>66617</v>
      </c>
      <c r="F188" s="65" t="s">
        <v>47</v>
      </c>
    </row>
    <row r="189" spans="2:6" ht="22" customHeight="1" x14ac:dyDescent="0.35">
      <c r="B189" s="14" t="s">
        <v>215</v>
      </c>
      <c r="C189" s="7"/>
      <c r="E189" s="67">
        <v>9658</v>
      </c>
      <c r="F189" s="65" t="s">
        <v>49</v>
      </c>
    </row>
    <row r="190" spans="2:6" ht="22" customHeight="1" x14ac:dyDescent="0.35">
      <c r="B190" s="14" t="s">
        <v>216</v>
      </c>
      <c r="C190" s="7"/>
      <c r="E190" s="67">
        <v>23774</v>
      </c>
      <c r="F190" s="65" t="s">
        <v>49</v>
      </c>
    </row>
    <row r="191" spans="2:6" ht="22" customHeight="1" x14ac:dyDescent="0.35">
      <c r="B191" s="14" t="s">
        <v>217</v>
      </c>
      <c r="C191" s="7"/>
      <c r="E191" s="67">
        <v>19472</v>
      </c>
      <c r="F191" s="65" t="s">
        <v>49</v>
      </c>
    </row>
    <row r="192" spans="2:6" ht="22" customHeight="1" x14ac:dyDescent="0.35">
      <c r="B192" s="14" t="s">
        <v>218</v>
      </c>
      <c r="C192" s="7"/>
      <c r="E192" s="67">
        <v>45270</v>
      </c>
      <c r="F192" s="65" t="s">
        <v>49</v>
      </c>
    </row>
    <row r="193" spans="2:6" ht="22" customHeight="1" x14ac:dyDescent="0.35">
      <c r="B193" s="14" t="s">
        <v>219</v>
      </c>
      <c r="C193" s="7"/>
      <c r="E193" s="67">
        <v>4823</v>
      </c>
      <c r="F193" s="65" t="s">
        <v>49</v>
      </c>
    </row>
    <row r="194" spans="2:6" ht="22" customHeight="1" x14ac:dyDescent="0.35">
      <c r="B194" s="14" t="s">
        <v>220</v>
      </c>
      <c r="C194" s="7"/>
      <c r="E194" s="67">
        <v>55584</v>
      </c>
      <c r="F194" s="65" t="s">
        <v>47</v>
      </c>
    </row>
    <row r="195" spans="2:6" ht="22" customHeight="1" x14ac:dyDescent="0.35">
      <c r="B195" s="14" t="s">
        <v>221</v>
      </c>
      <c r="C195" s="7"/>
      <c r="E195" s="67">
        <v>55743</v>
      </c>
      <c r="F195" s="65" t="s">
        <v>47</v>
      </c>
    </row>
    <row r="196" spans="2:6" ht="22" customHeight="1" x14ac:dyDescent="0.35">
      <c r="B196" s="14" t="s">
        <v>222</v>
      </c>
      <c r="C196" s="7"/>
      <c r="E196" s="67">
        <v>70262</v>
      </c>
      <c r="F196" s="65" t="s">
        <v>47</v>
      </c>
    </row>
    <row r="197" spans="2:6" ht="22" customHeight="1" x14ac:dyDescent="0.35">
      <c r="B197" s="14" t="s">
        <v>223</v>
      </c>
      <c r="C197" s="7"/>
      <c r="E197" s="67">
        <v>4072</v>
      </c>
      <c r="F197" s="65" t="s">
        <v>49</v>
      </c>
    </row>
    <row r="198" spans="2:6" ht="22" customHeight="1" x14ac:dyDescent="0.35">
      <c r="B198" s="14" t="s">
        <v>224</v>
      </c>
      <c r="C198" s="7"/>
      <c r="E198" s="67">
        <v>84972</v>
      </c>
      <c r="F198" s="65" t="s">
        <v>47</v>
      </c>
    </row>
    <row r="199" spans="2:6" ht="22" customHeight="1" x14ac:dyDescent="0.35">
      <c r="B199" s="14" t="s">
        <v>225</v>
      </c>
      <c r="C199" s="7"/>
      <c r="E199" s="67">
        <v>8683</v>
      </c>
      <c r="F199" s="65" t="s">
        <v>49</v>
      </c>
    </row>
    <row r="200" spans="2:6" ht="22" customHeight="1" x14ac:dyDescent="0.35">
      <c r="B200" s="14" t="s">
        <v>226</v>
      </c>
      <c r="C200" s="7"/>
      <c r="E200" s="67">
        <v>3503</v>
      </c>
      <c r="F200" s="65" t="s">
        <v>49</v>
      </c>
    </row>
    <row r="201" spans="2:6" ht="22" customHeight="1" x14ac:dyDescent="0.35">
      <c r="B201" s="14" t="s">
        <v>227</v>
      </c>
      <c r="C201" s="7"/>
      <c r="E201" s="67">
        <v>13017</v>
      </c>
      <c r="F201" s="65" t="s">
        <v>49</v>
      </c>
    </row>
    <row r="202" spans="2:6" ht="22" customHeight="1" x14ac:dyDescent="0.35">
      <c r="B202" s="14" t="s">
        <v>228</v>
      </c>
      <c r="C202" s="7"/>
      <c r="E202" s="67">
        <v>69850</v>
      </c>
      <c r="F202" s="65" t="s">
        <v>47</v>
      </c>
    </row>
    <row r="203" spans="2:6" ht="22" customHeight="1" x14ac:dyDescent="0.35">
      <c r="B203" s="14" t="s">
        <v>229</v>
      </c>
      <c r="C203" s="7"/>
      <c r="E203" s="67">
        <v>7330</v>
      </c>
      <c r="F203" s="65" t="s">
        <v>49</v>
      </c>
    </row>
    <row r="204" spans="2:6" ht="22" customHeight="1" x14ac:dyDescent="0.35">
      <c r="B204" s="14" t="s">
        <v>230</v>
      </c>
      <c r="C204" s="7"/>
      <c r="E204" s="67">
        <v>4796</v>
      </c>
      <c r="F204" s="65" t="s">
        <v>49</v>
      </c>
    </row>
    <row r="205" spans="2:6" ht="22" customHeight="1" x14ac:dyDescent="0.35">
      <c r="B205" s="14" t="s">
        <v>231</v>
      </c>
      <c r="C205" s="7"/>
      <c r="E205" s="67">
        <v>2795</v>
      </c>
      <c r="F205" s="65" t="s">
        <v>49</v>
      </c>
    </row>
    <row r="206" spans="2:6" ht="22" customHeight="1" x14ac:dyDescent="0.35">
      <c r="B206" s="14" t="s">
        <v>232</v>
      </c>
      <c r="C206" s="7"/>
      <c r="E206" s="67">
        <v>5501</v>
      </c>
      <c r="F206" s="65" t="s">
        <v>49</v>
      </c>
    </row>
    <row r="207" spans="2:6" ht="22" customHeight="1" x14ac:dyDescent="0.35">
      <c r="B207" s="14" t="s">
        <v>233</v>
      </c>
      <c r="C207" s="7"/>
      <c r="E207" s="67">
        <v>26742</v>
      </c>
      <c r="F207" s="65" t="s">
        <v>47</v>
      </c>
    </row>
    <row r="208" spans="2:6" ht="22" customHeight="1" x14ac:dyDescent="0.35">
      <c r="B208" s="14" t="s">
        <v>234</v>
      </c>
      <c r="C208" s="7"/>
      <c r="E208" s="67">
        <v>14494</v>
      </c>
      <c r="F208" s="65" t="s">
        <v>47</v>
      </c>
    </row>
    <row r="209" spans="2:6" ht="22" customHeight="1" x14ac:dyDescent="0.35">
      <c r="B209" s="14" t="s">
        <v>235</v>
      </c>
      <c r="C209" s="7"/>
      <c r="E209" s="67">
        <v>8003</v>
      </c>
      <c r="F209" s="65" t="s">
        <v>49</v>
      </c>
    </row>
    <row r="210" spans="2:6" ht="22" customHeight="1" x14ac:dyDescent="0.35">
      <c r="B210" s="14" t="s">
        <v>236</v>
      </c>
      <c r="C210" s="7"/>
      <c r="E210" s="67">
        <v>51441</v>
      </c>
      <c r="F210" s="65" t="s">
        <v>49</v>
      </c>
    </row>
    <row r="211" spans="2:6" ht="22" customHeight="1" x14ac:dyDescent="0.35">
      <c r="B211" s="14" t="s">
        <v>237</v>
      </c>
      <c r="C211" s="7"/>
      <c r="E211" s="67">
        <v>11050</v>
      </c>
      <c r="F211" s="65" t="s">
        <v>49</v>
      </c>
    </row>
    <row r="212" spans="2:6" ht="22" customHeight="1" x14ac:dyDescent="0.35">
      <c r="B212" s="14" t="s">
        <v>238</v>
      </c>
      <c r="C212" s="7"/>
      <c r="E212" s="67">
        <v>41141</v>
      </c>
      <c r="F212" s="65" t="s">
        <v>49</v>
      </c>
    </row>
    <row r="213" spans="2:6" ht="22" customHeight="1" x14ac:dyDescent="0.35">
      <c r="B213" s="14" t="s">
        <v>239</v>
      </c>
      <c r="C213" s="7"/>
      <c r="E213" s="67">
        <v>15263</v>
      </c>
      <c r="F213" s="65" t="s">
        <v>49</v>
      </c>
    </row>
    <row r="214" spans="2:6" ht="22" customHeight="1" x14ac:dyDescent="0.35">
      <c r="B214" s="14" t="s">
        <v>240</v>
      </c>
      <c r="C214" s="7"/>
      <c r="E214" s="67">
        <v>22250</v>
      </c>
      <c r="F214" s="65" t="s">
        <v>47</v>
      </c>
    </row>
    <row r="215" spans="2:6" ht="22" customHeight="1" x14ac:dyDescent="0.35">
      <c r="B215" s="14" t="s">
        <v>241</v>
      </c>
      <c r="C215" s="7"/>
      <c r="E215" s="67">
        <v>5763</v>
      </c>
      <c r="F215" s="65" t="s">
        <v>49</v>
      </c>
    </row>
    <row r="216" spans="2:6" ht="22" customHeight="1" x14ac:dyDescent="0.35">
      <c r="B216" s="14" t="s">
        <v>242</v>
      </c>
      <c r="C216" s="7"/>
      <c r="E216" s="67">
        <v>60278</v>
      </c>
      <c r="F216" s="65" t="s">
        <v>47</v>
      </c>
    </row>
    <row r="217" spans="2:6" ht="22" customHeight="1" x14ac:dyDescent="0.35">
      <c r="B217" s="14" t="s">
        <v>243</v>
      </c>
      <c r="C217" s="7"/>
      <c r="E217" s="67">
        <v>236003</v>
      </c>
      <c r="F217" s="65" t="s">
        <v>65</v>
      </c>
    </row>
    <row r="218" spans="2:6" ht="22" customHeight="1" x14ac:dyDescent="0.35">
      <c r="B218" s="14" t="s">
        <v>244</v>
      </c>
      <c r="C218" s="7"/>
      <c r="E218" s="67">
        <v>23521</v>
      </c>
      <c r="F218" s="65" t="s">
        <v>49</v>
      </c>
    </row>
    <row r="219" spans="2:6" ht="22" customHeight="1" x14ac:dyDescent="0.35">
      <c r="B219" s="14" t="s">
        <v>245</v>
      </c>
      <c r="C219" s="7"/>
      <c r="E219" s="67">
        <v>22109</v>
      </c>
      <c r="F219" s="65" t="s">
        <v>49</v>
      </c>
    </row>
    <row r="220" spans="2:6" ht="22" customHeight="1" x14ac:dyDescent="0.35">
      <c r="B220" s="14" t="s">
        <v>246</v>
      </c>
      <c r="C220" s="7"/>
      <c r="E220" s="67">
        <v>65111</v>
      </c>
      <c r="F220" s="65" t="s">
        <v>65</v>
      </c>
    </row>
    <row r="221" spans="2:6" ht="22" customHeight="1" x14ac:dyDescent="0.35">
      <c r="B221" s="14" t="s">
        <v>247</v>
      </c>
      <c r="C221" s="7"/>
      <c r="E221" s="67">
        <v>7131</v>
      </c>
      <c r="F221" s="65" t="s">
        <v>49</v>
      </c>
    </row>
    <row r="222" spans="2:6" ht="22" customHeight="1" x14ac:dyDescent="0.35">
      <c r="B222" s="14" t="s">
        <v>248</v>
      </c>
      <c r="C222" s="7"/>
      <c r="E222" s="67">
        <v>6289</v>
      </c>
      <c r="F222" s="65" t="s">
        <v>49</v>
      </c>
    </row>
    <row r="223" spans="2:6" ht="22" customHeight="1" x14ac:dyDescent="0.35">
      <c r="B223" s="14" t="s">
        <v>249</v>
      </c>
      <c r="C223" s="7"/>
      <c r="E223" s="67">
        <v>9870</v>
      </c>
      <c r="F223" s="65" t="s">
        <v>49</v>
      </c>
    </row>
    <row r="224" spans="2:6" ht="22" customHeight="1" x14ac:dyDescent="0.35">
      <c r="B224" s="14" t="s">
        <v>250</v>
      </c>
      <c r="C224" s="7"/>
      <c r="E224" s="67">
        <v>9970</v>
      </c>
      <c r="F224" s="65" t="s">
        <v>49</v>
      </c>
    </row>
    <row r="225" spans="2:6" ht="22" customHeight="1" x14ac:dyDescent="0.35">
      <c r="B225" s="14" t="s">
        <v>251</v>
      </c>
      <c r="C225" s="7"/>
      <c r="E225" s="67">
        <v>5859</v>
      </c>
      <c r="F225" s="65" t="s">
        <v>49</v>
      </c>
    </row>
    <row r="226" spans="2:6" ht="22" customHeight="1" x14ac:dyDescent="0.35">
      <c r="B226" s="14" t="s">
        <v>252</v>
      </c>
      <c r="C226" s="7"/>
      <c r="E226" s="67">
        <v>21559</v>
      </c>
      <c r="F226" s="65" t="s">
        <v>49</v>
      </c>
    </row>
    <row r="227" spans="2:6" ht="22" customHeight="1" x14ac:dyDescent="0.35">
      <c r="B227" s="14" t="s">
        <v>253</v>
      </c>
      <c r="C227" s="7"/>
      <c r="E227" s="67">
        <v>5569</v>
      </c>
      <c r="F227" s="65" t="s">
        <v>49</v>
      </c>
    </row>
    <row r="228" spans="2:6" ht="22" customHeight="1" x14ac:dyDescent="0.35">
      <c r="B228" s="14" t="s">
        <v>254</v>
      </c>
      <c r="C228" s="7"/>
      <c r="E228" s="67">
        <v>11354</v>
      </c>
      <c r="F228" s="65" t="s">
        <v>49</v>
      </c>
    </row>
    <row r="229" spans="2:6" ht="22" customHeight="1" x14ac:dyDescent="0.35">
      <c r="B229" s="14" t="s">
        <v>255</v>
      </c>
      <c r="C229" s="7"/>
      <c r="E229" s="67">
        <v>22296</v>
      </c>
      <c r="F229" s="65" t="s">
        <v>49</v>
      </c>
    </row>
    <row r="230" spans="2:6" ht="22" customHeight="1" x14ac:dyDescent="0.35">
      <c r="B230" s="14" t="s">
        <v>256</v>
      </c>
      <c r="C230" s="7"/>
      <c r="E230" s="67">
        <v>10789</v>
      </c>
      <c r="F230" s="65" t="s">
        <v>49</v>
      </c>
    </row>
    <row r="231" spans="2:6" ht="22" customHeight="1" x14ac:dyDescent="0.35">
      <c r="B231" s="14" t="s">
        <v>257</v>
      </c>
      <c r="C231" s="7"/>
      <c r="E231" s="67">
        <v>137368</v>
      </c>
      <c r="F231" s="65" t="s">
        <v>47</v>
      </c>
    </row>
    <row r="232" spans="2:6" ht="22" customHeight="1" x14ac:dyDescent="0.35">
      <c r="B232" s="14" t="s">
        <v>258</v>
      </c>
      <c r="C232" s="7"/>
      <c r="E232" s="67">
        <v>6039</v>
      </c>
      <c r="F232" s="65" t="s">
        <v>49</v>
      </c>
    </row>
    <row r="233" spans="2:6" ht="22" customHeight="1" x14ac:dyDescent="0.35">
      <c r="B233" s="14" t="s">
        <v>259</v>
      </c>
      <c r="C233" s="7"/>
      <c r="E233" s="67">
        <v>59764</v>
      </c>
      <c r="F233" s="65" t="s">
        <v>47</v>
      </c>
    </row>
    <row r="234" spans="2:6" ht="22" customHeight="1" x14ac:dyDescent="0.35">
      <c r="B234" s="14" t="s">
        <v>260</v>
      </c>
      <c r="C234" s="7"/>
      <c r="E234" s="67">
        <v>28039</v>
      </c>
      <c r="F234" s="65" t="s">
        <v>49</v>
      </c>
    </row>
    <row r="235" spans="2:6" ht="22" customHeight="1" x14ac:dyDescent="0.35">
      <c r="B235" s="14" t="s">
        <v>261</v>
      </c>
      <c r="C235" s="7"/>
      <c r="E235" s="67">
        <v>67663</v>
      </c>
      <c r="F235" s="65" t="s">
        <v>47</v>
      </c>
    </row>
    <row r="236" spans="2:6" ht="22" customHeight="1" x14ac:dyDescent="0.35">
      <c r="B236" s="14" t="s">
        <v>262</v>
      </c>
      <c r="C236" s="7"/>
      <c r="E236" s="67">
        <v>11357</v>
      </c>
      <c r="F236" s="65" t="s">
        <v>49</v>
      </c>
    </row>
    <row r="237" spans="2:6" ht="22" customHeight="1" x14ac:dyDescent="0.35">
      <c r="B237" s="14" t="s">
        <v>263</v>
      </c>
      <c r="C237" s="7"/>
      <c r="E237" s="67">
        <v>22789</v>
      </c>
      <c r="F237" s="65" t="s">
        <v>65</v>
      </c>
    </row>
    <row r="238" spans="2:6" ht="22" customHeight="1" x14ac:dyDescent="0.35">
      <c r="B238" s="14" t="s">
        <v>264</v>
      </c>
      <c r="C238" s="7"/>
      <c r="E238" s="67">
        <v>6814</v>
      </c>
      <c r="F238" s="65" t="s">
        <v>49</v>
      </c>
    </row>
    <row r="239" spans="2:6" ht="22" customHeight="1" x14ac:dyDescent="0.35">
      <c r="B239" s="14" t="s">
        <v>265</v>
      </c>
      <c r="C239" s="7"/>
      <c r="E239" s="67">
        <v>15177</v>
      </c>
      <c r="F239" s="65" t="s">
        <v>49</v>
      </c>
    </row>
    <row r="240" spans="2:6" ht="22" customHeight="1" x14ac:dyDescent="0.35">
      <c r="B240" s="14" t="s">
        <v>266</v>
      </c>
      <c r="C240" s="7"/>
      <c r="E240" s="67">
        <v>3552</v>
      </c>
      <c r="F240" s="65" t="s">
        <v>49</v>
      </c>
    </row>
    <row r="241" spans="2:6" ht="22" customHeight="1" x14ac:dyDescent="0.35">
      <c r="B241" s="14" t="s">
        <v>267</v>
      </c>
      <c r="C241" s="7"/>
      <c r="E241" s="67">
        <v>11028</v>
      </c>
      <c r="F241" s="65" t="s">
        <v>49</v>
      </c>
    </row>
    <row r="242" spans="2:6" ht="22" customHeight="1" x14ac:dyDescent="0.35">
      <c r="B242" s="14" t="s">
        <v>268</v>
      </c>
      <c r="C242" s="7"/>
      <c r="E242" s="67">
        <v>21709</v>
      </c>
      <c r="F242" s="65" t="s">
        <v>49</v>
      </c>
    </row>
    <row r="243" spans="2:6" ht="22" customHeight="1" x14ac:dyDescent="0.35">
      <c r="B243" s="14" t="s">
        <v>269</v>
      </c>
      <c r="C243" s="7"/>
      <c r="E243" s="67">
        <v>168103</v>
      </c>
      <c r="F243" s="65" t="s">
        <v>65</v>
      </c>
    </row>
    <row r="244" spans="2:6" ht="22" customHeight="1" x14ac:dyDescent="0.35">
      <c r="B244" s="14" t="s">
        <v>270</v>
      </c>
      <c r="C244" s="7"/>
      <c r="E244" s="67">
        <v>5699</v>
      </c>
      <c r="F244" s="65" t="s">
        <v>49</v>
      </c>
    </row>
    <row r="245" spans="2:6" ht="22" customHeight="1" x14ac:dyDescent="0.35">
      <c r="B245" s="14" t="s">
        <v>271</v>
      </c>
      <c r="C245" s="7"/>
      <c r="E245" s="67">
        <v>13767</v>
      </c>
      <c r="F245" s="65" t="s">
        <v>49</v>
      </c>
    </row>
    <row r="246" spans="2:6" ht="22" customHeight="1" x14ac:dyDescent="0.35">
      <c r="B246" s="14" t="s">
        <v>272</v>
      </c>
      <c r="C246" s="7"/>
      <c r="E246" s="67">
        <v>14872</v>
      </c>
      <c r="F246" s="65" t="s">
        <v>49</v>
      </c>
    </row>
    <row r="247" spans="2:6" ht="22" customHeight="1" x14ac:dyDescent="0.35">
      <c r="B247" s="14" t="s">
        <v>273</v>
      </c>
      <c r="C247" s="7"/>
      <c r="E247" s="67">
        <v>53396</v>
      </c>
      <c r="F247" s="65" t="s">
        <v>47</v>
      </c>
    </row>
    <row r="248" spans="2:6" ht="22" customHeight="1" x14ac:dyDescent="0.35">
      <c r="B248" s="14" t="s">
        <v>274</v>
      </c>
      <c r="C248" s="7"/>
      <c r="E248" s="67">
        <v>123128</v>
      </c>
      <c r="F248" s="65" t="s">
        <v>65</v>
      </c>
    </row>
    <row r="249" spans="2:6" ht="22" customHeight="1" x14ac:dyDescent="0.35">
      <c r="B249" s="14" t="s">
        <v>275</v>
      </c>
      <c r="C249" s="7"/>
      <c r="E249" s="67">
        <v>11013</v>
      </c>
      <c r="F249" s="65" t="s">
        <v>49</v>
      </c>
    </row>
    <row r="250" spans="2:6" ht="22" customHeight="1" x14ac:dyDescent="0.35">
      <c r="B250" s="14" t="s">
        <v>276</v>
      </c>
      <c r="C250" s="7"/>
      <c r="E250" s="67">
        <v>38239</v>
      </c>
      <c r="F250" s="65" t="s">
        <v>49</v>
      </c>
    </row>
    <row r="251" spans="2:6" ht="22" customHeight="1" x14ac:dyDescent="0.35">
      <c r="B251" s="14" t="s">
        <v>277</v>
      </c>
      <c r="C251" s="7"/>
      <c r="E251" s="67">
        <v>14469</v>
      </c>
      <c r="F251" s="65" t="s">
        <v>47</v>
      </c>
    </row>
    <row r="252" spans="2:6" ht="22" customHeight="1" x14ac:dyDescent="0.35">
      <c r="B252" s="14" t="s">
        <v>278</v>
      </c>
      <c r="C252" s="7"/>
      <c r="E252" s="67">
        <v>387235</v>
      </c>
      <c r="F252" s="65" t="s">
        <v>65</v>
      </c>
    </row>
    <row r="253" spans="2:6" ht="22" customHeight="1" x14ac:dyDescent="0.35">
      <c r="B253" s="14" t="s">
        <v>279</v>
      </c>
      <c r="C253" s="7"/>
      <c r="E253" s="67">
        <v>11125</v>
      </c>
      <c r="F253" s="65" t="s">
        <v>49</v>
      </c>
    </row>
    <row r="254" spans="2:6" ht="22" customHeight="1" x14ac:dyDescent="0.35">
      <c r="B254" s="14" t="s">
        <v>280</v>
      </c>
      <c r="C254" s="7"/>
      <c r="E254" s="67">
        <v>17279</v>
      </c>
      <c r="F254" s="65" t="s">
        <v>49</v>
      </c>
    </row>
    <row r="255" spans="2:6" ht="22" customHeight="1" x14ac:dyDescent="0.35">
      <c r="B255" s="14" t="s">
        <v>281</v>
      </c>
      <c r="C255" s="7"/>
      <c r="E255" s="67">
        <v>4424</v>
      </c>
      <c r="F255" s="65" t="s">
        <v>49</v>
      </c>
    </row>
    <row r="256" spans="2:6" ht="22" customHeight="1" x14ac:dyDescent="0.35">
      <c r="B256" s="14" t="s">
        <v>282</v>
      </c>
      <c r="C256" s="7"/>
      <c r="E256" s="67">
        <v>11347</v>
      </c>
      <c r="F256" s="65" t="s">
        <v>49</v>
      </c>
    </row>
    <row r="257" spans="2:6" ht="22" customHeight="1" x14ac:dyDescent="0.35">
      <c r="B257" s="14" t="s">
        <v>283</v>
      </c>
      <c r="C257" s="7"/>
      <c r="E257" s="67">
        <v>5039</v>
      </c>
      <c r="F257" s="65" t="s">
        <v>49</v>
      </c>
    </row>
    <row r="258" spans="2:6" ht="22" customHeight="1" x14ac:dyDescent="0.35">
      <c r="B258" s="14" t="s">
        <v>284</v>
      </c>
      <c r="C258" s="7"/>
      <c r="E258" s="67">
        <v>7381</v>
      </c>
      <c r="F258" s="65" t="s">
        <v>49</v>
      </c>
    </row>
    <row r="259" spans="2:6" ht="22" customHeight="1" x14ac:dyDescent="0.35">
      <c r="B259" s="14" t="s">
        <v>285</v>
      </c>
      <c r="C259" s="7"/>
      <c r="E259" s="67">
        <v>27524</v>
      </c>
      <c r="F259" s="65" t="s">
        <v>49</v>
      </c>
    </row>
    <row r="260" spans="2:6" ht="22" customHeight="1" x14ac:dyDescent="0.35">
      <c r="B260" s="14" t="s">
        <v>286</v>
      </c>
      <c r="C260" s="7"/>
      <c r="E260" s="67">
        <v>6368</v>
      </c>
      <c r="F260" s="65" t="s">
        <v>49</v>
      </c>
    </row>
    <row r="261" spans="2:6" ht="22" customHeight="1" x14ac:dyDescent="0.35">
      <c r="B261" s="14" t="s">
        <v>287</v>
      </c>
      <c r="C261" s="7"/>
      <c r="E261" s="67">
        <v>36546</v>
      </c>
      <c r="F261" s="65" t="s">
        <v>49</v>
      </c>
    </row>
    <row r="262" spans="2:6" ht="22" customHeight="1" x14ac:dyDescent="0.35">
      <c r="B262" s="14" t="s">
        <v>288</v>
      </c>
      <c r="C262" s="7"/>
      <c r="E262" s="67">
        <v>25899</v>
      </c>
      <c r="F262" s="65" t="s">
        <v>49</v>
      </c>
    </row>
    <row r="263" spans="2:6" ht="22" customHeight="1" x14ac:dyDescent="0.35">
      <c r="B263" s="14" t="s">
        <v>289</v>
      </c>
      <c r="C263" s="7"/>
      <c r="E263" s="67">
        <v>6782</v>
      </c>
      <c r="F263" s="65" t="s">
        <v>49</v>
      </c>
    </row>
    <row r="264" spans="2:6" ht="22" customHeight="1" x14ac:dyDescent="0.35">
      <c r="B264" s="14" t="s">
        <v>290</v>
      </c>
      <c r="C264" s="7"/>
      <c r="E264" s="67">
        <v>34338</v>
      </c>
      <c r="F264" s="65" t="s">
        <v>49</v>
      </c>
    </row>
    <row r="265" spans="2:6" ht="22" customHeight="1" x14ac:dyDescent="0.35">
      <c r="B265" s="14" t="s">
        <v>291</v>
      </c>
      <c r="C265" s="7"/>
      <c r="E265" s="67">
        <v>84937</v>
      </c>
      <c r="F265" s="65" t="s">
        <v>47</v>
      </c>
    </row>
    <row r="266" spans="2:6" ht="22" customHeight="1" x14ac:dyDescent="0.35">
      <c r="B266" s="14" t="s">
        <v>292</v>
      </c>
      <c r="C266" s="7"/>
      <c r="E266" s="67">
        <v>8397</v>
      </c>
      <c r="F266" s="65" t="s">
        <v>49</v>
      </c>
    </row>
    <row r="267" spans="2:6" ht="22" customHeight="1" x14ac:dyDescent="0.35">
      <c r="B267" s="14" t="s">
        <v>293</v>
      </c>
      <c r="C267" s="7"/>
      <c r="E267" s="67">
        <v>39002</v>
      </c>
      <c r="F267" s="65" t="s">
        <v>47</v>
      </c>
    </row>
    <row r="268" spans="2:6" ht="22" customHeight="1" x14ac:dyDescent="0.35">
      <c r="B268" s="14" t="s">
        <v>294</v>
      </c>
      <c r="C268" s="7"/>
      <c r="E268" s="67">
        <v>23401</v>
      </c>
      <c r="F268" s="65" t="s">
        <v>49</v>
      </c>
    </row>
    <row r="269" spans="2:6" ht="22" customHeight="1" x14ac:dyDescent="0.35">
      <c r="B269" s="14" t="s">
        <v>295</v>
      </c>
      <c r="C269" s="7"/>
      <c r="E269" s="67">
        <v>21289</v>
      </c>
      <c r="F269" s="65" t="s">
        <v>49</v>
      </c>
    </row>
    <row r="270" spans="2:6" ht="22" customHeight="1" x14ac:dyDescent="0.35">
      <c r="B270" s="14" t="s">
        <v>296</v>
      </c>
      <c r="C270" s="7"/>
      <c r="E270" s="67">
        <v>13802</v>
      </c>
      <c r="F270" s="65" t="s">
        <v>49</v>
      </c>
    </row>
    <row r="271" spans="2:6" ht="22" customHeight="1" x14ac:dyDescent="0.35">
      <c r="B271" s="14" t="s">
        <v>297</v>
      </c>
      <c r="C271" s="7"/>
      <c r="E271" s="67">
        <v>96649</v>
      </c>
      <c r="F271" s="65" t="s">
        <v>65</v>
      </c>
    </row>
    <row r="272" spans="2:6" ht="22" customHeight="1" x14ac:dyDescent="0.35">
      <c r="B272" s="14" t="s">
        <v>298</v>
      </c>
      <c r="C272" s="7"/>
      <c r="E272" s="67">
        <v>14585</v>
      </c>
      <c r="F272" s="65" t="s">
        <v>49</v>
      </c>
    </row>
    <row r="273" spans="2:6" ht="22" customHeight="1" x14ac:dyDescent="0.35">
      <c r="B273" s="14" t="s">
        <v>299</v>
      </c>
      <c r="C273" s="7"/>
      <c r="E273" s="67">
        <v>11363</v>
      </c>
      <c r="F273" s="65" t="s">
        <v>49</v>
      </c>
    </row>
    <row r="274" spans="2:6" ht="22" customHeight="1" x14ac:dyDescent="0.35">
      <c r="B274" s="14" t="s">
        <v>300</v>
      </c>
      <c r="C274" s="7"/>
      <c r="E274" s="67">
        <v>5443</v>
      </c>
      <c r="F274" s="65" t="s">
        <v>49</v>
      </c>
    </row>
    <row r="275" spans="2:6" ht="22" customHeight="1" x14ac:dyDescent="0.35">
      <c r="B275" s="14" t="s">
        <v>301</v>
      </c>
      <c r="C275" s="7"/>
      <c r="E275" s="67">
        <v>86006</v>
      </c>
      <c r="F275" s="65" t="s">
        <v>47</v>
      </c>
    </row>
    <row r="276" spans="2:6" ht="22" customHeight="1" x14ac:dyDescent="0.35">
      <c r="B276" s="14" t="s">
        <v>302</v>
      </c>
      <c r="C276" s="7"/>
      <c r="E276" s="67">
        <v>5218</v>
      </c>
      <c r="F276" s="65" t="s">
        <v>49</v>
      </c>
    </row>
    <row r="277" spans="2:6" ht="22" customHeight="1" x14ac:dyDescent="0.35">
      <c r="B277" s="14" t="s">
        <v>303</v>
      </c>
      <c r="C277" s="7"/>
      <c r="E277" s="67">
        <v>11998</v>
      </c>
      <c r="F277" s="65" t="s">
        <v>49</v>
      </c>
    </row>
    <row r="278" spans="2:6" ht="22" customHeight="1" x14ac:dyDescent="0.35">
      <c r="B278" s="14" t="s">
        <v>304</v>
      </c>
      <c r="C278" s="7"/>
      <c r="E278" s="67">
        <v>3385</v>
      </c>
      <c r="F278" s="65" t="s">
        <v>49</v>
      </c>
    </row>
    <row r="279" spans="2:6" ht="22" customHeight="1" x14ac:dyDescent="0.35">
      <c r="B279" s="14" t="s">
        <v>305</v>
      </c>
      <c r="C279" s="7"/>
      <c r="E279" s="67">
        <v>5805</v>
      </c>
      <c r="F279" s="65" t="s">
        <v>49</v>
      </c>
    </row>
    <row r="280" spans="2:6" ht="22" customHeight="1" x14ac:dyDescent="0.35">
      <c r="B280" s="14" t="s">
        <v>306</v>
      </c>
      <c r="C280" s="7"/>
      <c r="E280" s="67">
        <v>82081</v>
      </c>
      <c r="F280" s="65" t="s">
        <v>65</v>
      </c>
    </row>
    <row r="281" spans="2:6" ht="22" customHeight="1" x14ac:dyDescent="0.35">
      <c r="B281" s="14" t="s">
        <v>307</v>
      </c>
      <c r="C281" s="7"/>
      <c r="E281" s="67">
        <v>6056</v>
      </c>
      <c r="F281" s="65" t="s">
        <v>49</v>
      </c>
    </row>
    <row r="282" spans="2:6" ht="22" customHeight="1" x14ac:dyDescent="0.35">
      <c r="B282" s="14" t="s">
        <v>308</v>
      </c>
      <c r="C282" s="7"/>
      <c r="E282" s="67">
        <v>137681</v>
      </c>
      <c r="F282" s="65" t="s">
        <v>47</v>
      </c>
    </row>
    <row r="283" spans="2:6" ht="22" customHeight="1" x14ac:dyDescent="0.35">
      <c r="B283" s="14" t="s">
        <v>309</v>
      </c>
      <c r="C283" s="7"/>
      <c r="E283" s="67">
        <v>7292</v>
      </c>
      <c r="F283" s="65" t="s">
        <v>49</v>
      </c>
    </row>
    <row r="284" spans="2:6" ht="22" customHeight="1" x14ac:dyDescent="0.35">
      <c r="B284" s="14" t="s">
        <v>310</v>
      </c>
      <c r="C284" s="7"/>
      <c r="E284" s="67">
        <v>9006</v>
      </c>
      <c r="F284" s="65" t="s">
        <v>49</v>
      </c>
    </row>
    <row r="285" spans="2:6" ht="22" customHeight="1" x14ac:dyDescent="0.35">
      <c r="B285" s="14" t="s">
        <v>311</v>
      </c>
      <c r="C285" s="7"/>
      <c r="E285" s="67">
        <v>134084</v>
      </c>
      <c r="F285" s="65" t="s">
        <v>47</v>
      </c>
    </row>
    <row r="286" spans="2:6" ht="22" customHeight="1" x14ac:dyDescent="0.35">
      <c r="B286" s="14" t="s">
        <v>312</v>
      </c>
      <c r="C286" s="7"/>
      <c r="E286" s="67">
        <v>6298</v>
      </c>
      <c r="F286" s="65" t="s">
        <v>49</v>
      </c>
    </row>
    <row r="287" spans="2:6" ht="22" customHeight="1" x14ac:dyDescent="0.35">
      <c r="B287" s="14" t="s">
        <v>313</v>
      </c>
      <c r="C287" s="7"/>
      <c r="E287" s="67">
        <v>305906</v>
      </c>
      <c r="F287" s="65" t="s">
        <v>65</v>
      </c>
    </row>
    <row r="288" spans="2:6" ht="22" customHeight="1" x14ac:dyDescent="0.35">
      <c r="B288" s="14" t="s">
        <v>314</v>
      </c>
      <c r="C288" s="7"/>
      <c r="E288" s="67">
        <v>4685</v>
      </c>
      <c r="F288" s="65" t="s">
        <v>49</v>
      </c>
    </row>
    <row r="289" spans="1:17" ht="22" customHeight="1" x14ac:dyDescent="0.35">
      <c r="B289" s="14" t="s">
        <v>315</v>
      </c>
      <c r="C289" s="7"/>
      <c r="E289" s="67">
        <v>7001</v>
      </c>
      <c r="F289" s="65" t="s">
        <v>49</v>
      </c>
    </row>
    <row r="290" spans="1:17" ht="22" customHeight="1" x14ac:dyDescent="0.35">
      <c r="B290" s="14" t="s">
        <v>316</v>
      </c>
      <c r="C290" s="7"/>
      <c r="E290" s="67">
        <v>11793</v>
      </c>
      <c r="F290" s="65" t="s">
        <v>49</v>
      </c>
    </row>
    <row r="291" spans="1:17" ht="22" customHeight="1" x14ac:dyDescent="0.35">
      <c r="B291" s="14" t="s">
        <v>317</v>
      </c>
      <c r="C291" s="7"/>
      <c r="E291" s="67">
        <v>49599</v>
      </c>
      <c r="F291" s="65" t="s">
        <v>47</v>
      </c>
    </row>
    <row r="292" spans="1:17" ht="22" customHeight="1" x14ac:dyDescent="0.35">
      <c r="B292" s="14" t="s">
        <v>318</v>
      </c>
      <c r="C292" s="7"/>
      <c r="E292" s="67">
        <v>18918</v>
      </c>
      <c r="F292" s="65" t="s">
        <v>47</v>
      </c>
    </row>
    <row r="293" spans="1:17" ht="22" customHeight="1" x14ac:dyDescent="0.35">
      <c r="B293" s="14" t="s">
        <v>319</v>
      </c>
      <c r="C293" s="7"/>
      <c r="E293" s="67">
        <v>3431</v>
      </c>
      <c r="F293" s="65" t="s">
        <v>49</v>
      </c>
    </row>
    <row r="294" spans="1:17" ht="22" customHeight="1" x14ac:dyDescent="0.35">
      <c r="B294" s="14" t="s">
        <v>320</v>
      </c>
      <c r="C294" s="7"/>
      <c r="E294" s="67">
        <v>46945</v>
      </c>
      <c r="F294" s="65" t="s">
        <v>49</v>
      </c>
    </row>
    <row r="295" spans="1:17" ht="22" customHeight="1" x14ac:dyDescent="0.35">
      <c r="B295" s="14" t="s">
        <v>321</v>
      </c>
      <c r="C295" s="7"/>
      <c r="E295" s="67">
        <v>7382</v>
      </c>
      <c r="F295" s="65" t="s">
        <v>49</v>
      </c>
    </row>
    <row r="296" spans="1:17" ht="22" customHeight="1" x14ac:dyDescent="0.35">
      <c r="B296" s="14" t="s">
        <v>322</v>
      </c>
      <c r="C296" s="7"/>
      <c r="E296" s="67">
        <v>4140</v>
      </c>
      <c r="F296" s="65" t="s">
        <v>49</v>
      </c>
    </row>
    <row r="297" spans="1:17" ht="22" customHeight="1" x14ac:dyDescent="0.35">
      <c r="B297" s="14" t="s">
        <v>323</v>
      </c>
      <c r="C297" s="7"/>
      <c r="E297" s="67">
        <v>7624</v>
      </c>
      <c r="F297" s="65" t="s">
        <v>49</v>
      </c>
    </row>
    <row r="298" spans="1:17" ht="22" customHeight="1" x14ac:dyDescent="0.35">
      <c r="B298" s="14" t="s">
        <v>324</v>
      </c>
      <c r="C298" s="7"/>
      <c r="E298" s="67">
        <v>100237</v>
      </c>
      <c r="F298" s="65" t="s">
        <v>49</v>
      </c>
    </row>
    <row r="299" spans="1:17" ht="22" customHeight="1" x14ac:dyDescent="0.35">
      <c r="B299" s="14" t="s">
        <v>325</v>
      </c>
      <c r="C299" s="7"/>
      <c r="E299" s="67">
        <v>24086</v>
      </c>
      <c r="F299" s="65" t="s">
        <v>47</v>
      </c>
    </row>
    <row r="300" spans="1:17" ht="22" customHeight="1" x14ac:dyDescent="0.35">
      <c r="B300" s="15" t="s">
        <v>326</v>
      </c>
      <c r="C300" s="8"/>
      <c r="E300" s="68">
        <v>9709</v>
      </c>
      <c r="F300" s="66" t="s">
        <v>49</v>
      </c>
    </row>
    <row r="301" spans="1:17" ht="22" customHeight="1" x14ac:dyDescent="0.35"/>
    <row r="302" spans="1:17" ht="22" customHeight="1" x14ac:dyDescent="0.35">
      <c r="A302" s="1" t="s">
        <v>327</v>
      </c>
      <c r="B302" s="1" t="s">
        <v>327</v>
      </c>
      <c r="C302" s="1" t="s">
        <v>327</v>
      </c>
      <c r="D302" s="1" t="s">
        <v>327</v>
      </c>
      <c r="E302" s="1" t="s">
        <v>327</v>
      </c>
      <c r="F302" s="1" t="s">
        <v>327</v>
      </c>
      <c r="G302" s="1" t="s">
        <v>327</v>
      </c>
      <c r="H302" s="1" t="s">
        <v>327</v>
      </c>
      <c r="I302" s="1" t="s">
        <v>327</v>
      </c>
      <c r="J302" s="1" t="s">
        <v>327</v>
      </c>
      <c r="K302" s="1" t="s">
        <v>327</v>
      </c>
      <c r="L302" s="1" t="s">
        <v>327</v>
      </c>
      <c r="M302" s="1" t="s">
        <v>327</v>
      </c>
      <c r="N302" s="1" t="s">
        <v>327</v>
      </c>
      <c r="O302" s="1" t="s">
        <v>327</v>
      </c>
      <c r="P302" s="1" t="s">
        <v>327</v>
      </c>
      <c r="Q302" s="1" t="s">
        <v>327</v>
      </c>
    </row>
  </sheetData>
  <sortState xmlns:xlrd2="http://schemas.microsoft.com/office/spreadsheetml/2017/richdata2" ref="B23:F300">
    <sortCondition ref="B23:B300"/>
  </sortState>
  <mergeCells count="10">
    <mergeCell ref="H15:I15"/>
    <mergeCell ref="H18:I18"/>
    <mergeCell ref="H19:I19"/>
    <mergeCell ref="H20:I20"/>
    <mergeCell ref="H4:I4"/>
    <mergeCell ref="H5:I5"/>
    <mergeCell ref="H6:I6"/>
    <mergeCell ref="H7:I7"/>
    <mergeCell ref="H14:I14"/>
    <mergeCell ref="H16:I16"/>
  </mergeCells>
  <conditionalFormatting sqref="E5:F16 E18:F20">
    <cfRule type="expression" dxfId="1" priority="1">
      <formula>$C5&lt;&gt;"Sim"</formula>
    </cfRule>
  </conditionalFormatting>
  <conditionalFormatting sqref="F5:F16 F18:F20">
    <cfRule type="expression" dxfId="0" priority="2">
      <formula>E5="RESPONSABILIDADE LEGAL"</formula>
    </cfRule>
  </conditionalFormatting>
  <dataValidations count="5">
    <dataValidation type="list" allowBlank="1" showInputMessage="1" showErrorMessage="1" sqref="F2" xr:uid="{00000000-0002-0000-0200-000000000000}">
      <formula1>"Estatal,Municipal"</formula1>
    </dataValidation>
    <dataValidation type="list" allowBlank="1" showInputMessage="1" showErrorMessage="1" sqref="I2" xr:uid="{00000000-0002-0000-0200-000001000000}">
      <formula1>"Direta,Delegada,Concessionada"</formula1>
    </dataValidation>
    <dataValidation type="list" allowBlank="1" showInputMessage="1" showErrorMessage="1" sqref="C5:C16" xr:uid="{00000000-0002-0000-0200-000002000000}">
      <formula1>"Sim,Não"</formula1>
    </dataValidation>
    <dataValidation type="list" showInputMessage="1" showErrorMessage="1" sqref="C23:C300" xr:uid="{00000000-0002-0000-0200-000003000000}">
      <formula1>"Sim,'"</formula1>
    </dataValidation>
    <dataValidation type="list" showInputMessage="1" showErrorMessage="1" sqref="E5:E16 E18:E20" xr:uid="{00000000-0002-0000-0200-000004000000}">
      <formula1>"' ,RESPONSABILIDADE LEGAL,CONTRATAÇÃO DE OPERADOR (Prestação de serviço) ---&gt;,"</formula1>
    </dataValidation>
  </dataValidations>
  <pageMargins left="0.7" right="0.7" top="0.75" bottom="0.75" header="0.3" footer="0.3"/>
  <pageSetup paperSize="8" scale="7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O123"/>
  <sheetViews>
    <sheetView showGridLines="0" zoomScale="70" zoomScaleNormal="70" workbookViewId="0">
      <selection activeCell="B41" sqref="B41"/>
    </sheetView>
  </sheetViews>
  <sheetFormatPr defaultColWidth="0" defaultRowHeight="14.5" zeroHeight="1" x14ac:dyDescent="0.35"/>
  <cols>
    <col min="1" max="1" width="2.81640625" customWidth="1"/>
    <col min="2" max="2" width="68.1796875" bestFit="1" customWidth="1"/>
    <col min="3" max="11" width="13" customWidth="1"/>
    <col min="12" max="12" width="2.81640625" customWidth="1"/>
    <col min="13" max="15" width="0" hidden="1" customWidth="1"/>
    <col min="16" max="16384" width="9.1796875" hidden="1"/>
  </cols>
  <sheetData>
    <row r="1" spans="2:11" x14ac:dyDescent="0.35"/>
    <row r="2" spans="2:11" s="1" customFormat="1" ht="22" customHeight="1" x14ac:dyDescent="0.35">
      <c r="B2" s="435" t="s">
        <v>328</v>
      </c>
      <c r="C2" s="435"/>
      <c r="D2" s="435"/>
      <c r="E2" s="435"/>
      <c r="F2" s="435"/>
      <c r="G2" s="435"/>
      <c r="H2" s="435"/>
      <c r="I2" s="435"/>
      <c r="J2" s="435"/>
      <c r="K2" s="435"/>
    </row>
    <row r="3" spans="2:11" ht="5.15" customHeight="1" x14ac:dyDescent="0.35"/>
    <row r="4" spans="2:11" ht="30" customHeight="1" x14ac:dyDescent="0.35">
      <c r="B4" s="4" t="s">
        <v>329</v>
      </c>
      <c r="C4" s="31">
        <v>2022</v>
      </c>
      <c r="D4" s="80">
        <f>+C4+1</f>
        <v>2023</v>
      </c>
      <c r="E4" s="80">
        <f t="shared" ref="E4:K4" si="0">+D4+1</f>
        <v>2024</v>
      </c>
      <c r="F4" s="80">
        <f t="shared" si="0"/>
        <v>2025</v>
      </c>
      <c r="G4" s="80">
        <f t="shared" si="0"/>
        <v>2026</v>
      </c>
      <c r="H4" s="80">
        <f t="shared" si="0"/>
        <v>2027</v>
      </c>
      <c r="I4" s="80">
        <f t="shared" si="0"/>
        <v>2028</v>
      </c>
      <c r="J4" s="80">
        <f t="shared" si="0"/>
        <v>2029</v>
      </c>
      <c r="K4" s="81">
        <f t="shared" si="0"/>
        <v>2030</v>
      </c>
    </row>
    <row r="5" spans="2:11" x14ac:dyDescent="0.35">
      <c r="B5" s="26"/>
      <c r="K5" s="25"/>
    </row>
    <row r="6" spans="2:11" x14ac:dyDescent="0.35">
      <c r="B6" s="82" t="s">
        <v>330</v>
      </c>
      <c r="C6" s="73"/>
      <c r="D6" s="73"/>
      <c r="E6" s="73"/>
      <c r="F6" s="73"/>
      <c r="G6" s="73"/>
      <c r="H6" s="73"/>
      <c r="I6" s="73"/>
      <c r="J6" s="73"/>
      <c r="K6" s="83"/>
    </row>
    <row r="7" spans="2:11" x14ac:dyDescent="0.35">
      <c r="B7" s="82" t="s">
        <v>331</v>
      </c>
      <c r="C7" s="75"/>
      <c r="D7" s="75"/>
      <c r="E7" s="75"/>
      <c r="F7" s="75"/>
      <c r="G7" s="75"/>
      <c r="H7" s="75"/>
      <c r="I7" s="75"/>
      <c r="J7" s="75"/>
      <c r="K7" s="84"/>
    </row>
    <row r="8" spans="2:11" x14ac:dyDescent="0.35">
      <c r="B8" s="82" t="s">
        <v>332</v>
      </c>
      <c r="C8" s="76"/>
      <c r="D8" s="76"/>
      <c r="E8" s="76"/>
      <c r="F8" s="76"/>
      <c r="G8" s="76"/>
      <c r="H8" s="76"/>
      <c r="I8" s="76"/>
      <c r="J8" s="76"/>
      <c r="K8" s="85"/>
    </row>
    <row r="9" spans="2:11" x14ac:dyDescent="0.35">
      <c r="B9" s="39" t="s">
        <v>333</v>
      </c>
      <c r="C9" s="86"/>
      <c r="D9" s="86"/>
      <c r="E9" s="86"/>
      <c r="F9" s="86"/>
      <c r="G9" s="86"/>
      <c r="H9" s="86"/>
      <c r="I9" s="86"/>
      <c r="J9" s="86"/>
      <c r="K9" s="87"/>
    </row>
    <row r="10" spans="2:11" x14ac:dyDescent="0.35">
      <c r="B10" s="88" t="s">
        <v>334</v>
      </c>
      <c r="C10" s="75"/>
      <c r="D10" s="75"/>
      <c r="E10" s="75"/>
      <c r="F10" s="75"/>
      <c r="G10" s="75"/>
      <c r="H10" s="75"/>
      <c r="I10" s="75"/>
      <c r="J10" s="75"/>
      <c r="K10" s="84"/>
    </row>
    <row r="11" spans="2:11" x14ac:dyDescent="0.35">
      <c r="B11" s="39" t="s">
        <v>335</v>
      </c>
      <c r="C11" s="86"/>
      <c r="D11" s="86"/>
      <c r="E11" s="86"/>
      <c r="F11" s="86"/>
      <c r="G11" s="86"/>
      <c r="H11" s="86"/>
      <c r="I11" s="86"/>
      <c r="J11" s="86"/>
      <c r="K11" s="87"/>
    </row>
    <row r="12" spans="2:11" x14ac:dyDescent="0.35">
      <c r="B12" s="226" t="s">
        <v>435</v>
      </c>
      <c r="C12" s="74"/>
      <c r="D12" s="75"/>
      <c r="E12" s="75"/>
      <c r="F12" s="75"/>
      <c r="G12" s="75"/>
      <c r="H12" s="75"/>
      <c r="I12" s="75"/>
      <c r="J12" s="75"/>
      <c r="K12" s="84"/>
    </row>
    <row r="13" spans="2:11" x14ac:dyDescent="0.35">
      <c r="B13" s="39" t="s">
        <v>337</v>
      </c>
      <c r="C13" s="86"/>
      <c r="D13" s="86"/>
      <c r="E13" s="86"/>
      <c r="F13" s="86"/>
      <c r="G13" s="86"/>
      <c r="H13" s="86"/>
      <c r="I13" s="86"/>
      <c r="J13" s="86"/>
      <c r="K13" s="87"/>
    </row>
    <row r="14" spans="2:11" x14ac:dyDescent="0.35">
      <c r="B14" s="88" t="s">
        <v>434</v>
      </c>
      <c r="C14" s="73"/>
      <c r="D14" s="73"/>
      <c r="E14" s="73"/>
      <c r="F14" s="73"/>
      <c r="G14" s="73"/>
      <c r="H14" s="73"/>
      <c r="I14" s="73"/>
      <c r="J14" s="73"/>
      <c r="K14" s="83"/>
    </row>
    <row r="15" spans="2:11" x14ac:dyDescent="0.35">
      <c r="B15" s="88" t="s">
        <v>339</v>
      </c>
      <c r="C15" s="75"/>
      <c r="D15" s="75"/>
      <c r="E15" s="75"/>
      <c r="F15" s="75"/>
      <c r="G15" s="75"/>
      <c r="H15" s="75"/>
      <c r="I15" s="75"/>
      <c r="J15" s="75"/>
      <c r="K15" s="84"/>
    </row>
    <row r="16" spans="2:11" x14ac:dyDescent="0.35">
      <c r="B16" s="88" t="s">
        <v>340</v>
      </c>
      <c r="C16" s="75"/>
      <c r="D16" s="75"/>
      <c r="E16" s="75"/>
      <c r="F16" s="75"/>
      <c r="G16" s="75"/>
      <c r="H16" s="75"/>
      <c r="I16" s="75"/>
      <c r="J16" s="75"/>
      <c r="K16" s="84"/>
    </row>
    <row r="17" spans="2:11" x14ac:dyDescent="0.35">
      <c r="B17" s="88" t="s">
        <v>341</v>
      </c>
      <c r="C17" s="75"/>
      <c r="D17" s="75"/>
      <c r="E17" s="75"/>
      <c r="F17" s="75"/>
      <c r="G17" s="75"/>
      <c r="H17" s="75"/>
      <c r="I17" s="75"/>
      <c r="J17" s="75"/>
      <c r="K17" s="84"/>
    </row>
    <row r="18" spans="2:11" x14ac:dyDescent="0.35">
      <c r="B18" s="88" t="s">
        <v>342</v>
      </c>
      <c r="C18" s="75"/>
      <c r="D18" s="75"/>
      <c r="E18" s="75"/>
      <c r="F18" s="75"/>
      <c r="G18" s="75"/>
      <c r="H18" s="75"/>
      <c r="I18" s="75"/>
      <c r="J18" s="75"/>
      <c r="K18" s="84"/>
    </row>
    <row r="19" spans="2:11" x14ac:dyDescent="0.35">
      <c r="B19" s="88" t="s">
        <v>343</v>
      </c>
      <c r="C19" s="76"/>
      <c r="D19" s="76"/>
      <c r="E19" s="76"/>
      <c r="F19" s="76"/>
      <c r="G19" s="76"/>
      <c r="H19" s="76"/>
      <c r="I19" s="76"/>
      <c r="J19" s="76"/>
      <c r="K19" s="85"/>
    </row>
    <row r="20" spans="2:11" x14ac:dyDescent="0.35">
      <c r="B20" s="88" t="s">
        <v>344</v>
      </c>
      <c r="C20" s="86"/>
      <c r="D20" s="86"/>
      <c r="E20" s="86"/>
      <c r="F20" s="86"/>
      <c r="G20" s="86"/>
      <c r="H20" s="86"/>
      <c r="I20" s="86"/>
      <c r="J20" s="86"/>
      <c r="K20" s="87"/>
    </row>
    <row r="21" spans="2:11" x14ac:dyDescent="0.35">
      <c r="B21" s="89"/>
      <c r="C21" s="73"/>
      <c r="D21" s="73"/>
      <c r="E21" s="73"/>
      <c r="F21" s="73"/>
      <c r="G21" s="73"/>
      <c r="H21" s="73"/>
      <c r="I21" s="73"/>
      <c r="J21" s="73"/>
      <c r="K21" s="83"/>
    </row>
    <row r="22" spans="2:11" x14ac:dyDescent="0.35">
      <c r="B22" s="89"/>
      <c r="C22" s="73"/>
      <c r="D22" s="73"/>
      <c r="E22" s="73"/>
      <c r="F22" s="73"/>
      <c r="G22" s="73"/>
      <c r="H22" s="73"/>
      <c r="I22" s="73"/>
      <c r="J22" s="73"/>
      <c r="K22" s="83"/>
    </row>
    <row r="23" spans="2:11" x14ac:dyDescent="0.35">
      <c r="B23" s="89"/>
      <c r="C23" s="73"/>
      <c r="D23" s="73"/>
      <c r="E23" s="73"/>
      <c r="F23" s="73"/>
      <c r="G23" s="73"/>
      <c r="H23" s="73"/>
      <c r="I23" s="73"/>
      <c r="J23" s="73"/>
      <c r="K23" s="83"/>
    </row>
    <row r="24" spans="2:11" x14ac:dyDescent="0.35">
      <c r="B24" s="89"/>
      <c r="C24" s="73"/>
      <c r="D24" s="73"/>
      <c r="E24" s="73"/>
      <c r="F24" s="73"/>
      <c r="G24" s="73"/>
      <c r="H24" s="73"/>
      <c r="I24" s="73"/>
      <c r="J24" s="73"/>
      <c r="K24" s="83"/>
    </row>
    <row r="25" spans="2:11" x14ac:dyDescent="0.35">
      <c r="B25" s="90"/>
      <c r="C25" s="91"/>
      <c r="D25" s="91"/>
      <c r="E25" s="91"/>
      <c r="F25" s="91"/>
      <c r="G25" s="91"/>
      <c r="H25" s="91"/>
      <c r="I25" s="91"/>
      <c r="J25" s="91"/>
      <c r="K25" s="92"/>
    </row>
    <row r="26" spans="2:11" x14ac:dyDescent="0.35"/>
    <row r="27" spans="2:11" s="1" customFormat="1" ht="22" customHeight="1" x14ac:dyDescent="0.35">
      <c r="B27" s="435" t="s">
        <v>345</v>
      </c>
      <c r="C27" s="435"/>
      <c r="D27" s="435"/>
      <c r="E27" s="435"/>
      <c r="F27" s="435"/>
      <c r="G27" s="435"/>
      <c r="H27" s="435"/>
      <c r="I27" s="435"/>
      <c r="J27" s="435"/>
      <c r="K27" s="435"/>
    </row>
    <row r="28" spans="2:11" ht="5.15" customHeight="1" x14ac:dyDescent="0.35">
      <c r="B28" s="28"/>
      <c r="K28" s="232"/>
    </row>
    <row r="29" spans="2:11" s="1" customFormat="1" ht="30" customHeight="1" x14ac:dyDescent="0.35">
      <c r="B29" s="54" t="s">
        <v>437</v>
      </c>
      <c r="C29" s="31">
        <v>2022</v>
      </c>
      <c r="D29" s="80">
        <f t="shared" ref="D29:K29" si="1">+C29+1</f>
        <v>2023</v>
      </c>
      <c r="E29" s="80">
        <f t="shared" si="1"/>
        <v>2024</v>
      </c>
      <c r="F29" s="80">
        <f t="shared" si="1"/>
        <v>2025</v>
      </c>
      <c r="G29" s="80">
        <f t="shared" si="1"/>
        <v>2026</v>
      </c>
      <c r="H29" s="80">
        <f t="shared" si="1"/>
        <v>2027</v>
      </c>
      <c r="I29" s="80">
        <f t="shared" si="1"/>
        <v>2028</v>
      </c>
      <c r="J29" s="80">
        <f t="shared" si="1"/>
        <v>2029</v>
      </c>
      <c r="K29" s="81">
        <f t="shared" si="1"/>
        <v>2030</v>
      </c>
    </row>
    <row r="30" spans="2:11" x14ac:dyDescent="0.35">
      <c r="B30" s="26"/>
      <c r="K30" s="25"/>
    </row>
    <row r="31" spans="2:11" x14ac:dyDescent="0.35">
      <c r="B31" s="82" t="s">
        <v>346</v>
      </c>
      <c r="K31" s="25"/>
    </row>
    <row r="32" spans="2:11" x14ac:dyDescent="0.35">
      <c r="B32" s="93"/>
      <c r="C32" s="73"/>
      <c r="D32" s="73"/>
      <c r="E32" s="73"/>
      <c r="F32" s="73"/>
      <c r="G32" s="73"/>
      <c r="H32" s="73"/>
      <c r="I32" s="73"/>
      <c r="J32" s="73"/>
      <c r="K32" s="83"/>
    </row>
    <row r="33" spans="2:11" x14ac:dyDescent="0.35">
      <c r="B33" s="94"/>
      <c r="C33" s="73"/>
      <c r="D33" s="73"/>
      <c r="E33" s="73"/>
      <c r="F33" s="73"/>
      <c r="G33" s="73"/>
      <c r="H33" s="73"/>
      <c r="I33" s="73"/>
      <c r="J33" s="73"/>
      <c r="K33" s="83"/>
    </row>
    <row r="34" spans="2:11" x14ac:dyDescent="0.35">
      <c r="B34" s="94"/>
      <c r="C34" s="73"/>
      <c r="D34" s="73"/>
      <c r="E34" s="73"/>
      <c r="F34" s="73"/>
      <c r="G34" s="73"/>
      <c r="H34" s="73"/>
      <c r="I34" s="73"/>
      <c r="J34" s="73"/>
      <c r="K34" s="83"/>
    </row>
    <row r="35" spans="2:11" x14ac:dyDescent="0.35">
      <c r="B35" s="94"/>
      <c r="C35" s="73"/>
      <c r="D35" s="73"/>
      <c r="E35" s="73"/>
      <c r="F35" s="73"/>
      <c r="G35" s="73"/>
      <c r="H35" s="73"/>
      <c r="I35" s="73"/>
      <c r="J35" s="73"/>
      <c r="K35" s="83"/>
    </row>
    <row r="36" spans="2:11" x14ac:dyDescent="0.35">
      <c r="B36" s="94"/>
      <c r="C36" s="73"/>
      <c r="D36" s="73"/>
      <c r="E36" s="73"/>
      <c r="F36" s="73"/>
      <c r="G36" s="73"/>
      <c r="H36" s="73"/>
      <c r="I36" s="73"/>
      <c r="J36" s="73"/>
      <c r="K36" s="83"/>
    </row>
    <row r="37" spans="2:11" x14ac:dyDescent="0.35">
      <c r="B37" s="94"/>
      <c r="C37" s="73"/>
      <c r="D37" s="73"/>
      <c r="E37" s="73"/>
      <c r="F37" s="73"/>
      <c r="G37" s="73"/>
      <c r="H37" s="73"/>
      <c r="I37" s="73"/>
      <c r="J37" s="73"/>
      <c r="K37" s="83"/>
    </row>
    <row r="38" spans="2:11" x14ac:dyDescent="0.35">
      <c r="B38" s="95"/>
      <c r="C38" s="73"/>
      <c r="D38" s="73"/>
      <c r="E38" s="73"/>
      <c r="F38" s="73"/>
      <c r="G38" s="73"/>
      <c r="H38" s="73"/>
      <c r="I38" s="73"/>
      <c r="J38" s="73"/>
      <c r="K38" s="83"/>
    </row>
    <row r="39" spans="2:11" x14ac:dyDescent="0.35">
      <c r="B39" s="82" t="s">
        <v>347</v>
      </c>
      <c r="K39" s="25"/>
    </row>
    <row r="40" spans="2:11" x14ac:dyDescent="0.35">
      <c r="B40" s="96" t="s">
        <v>348</v>
      </c>
      <c r="K40" s="25"/>
    </row>
    <row r="41" spans="2:11" x14ac:dyDescent="0.35">
      <c r="B41" s="93"/>
      <c r="C41" s="73"/>
      <c r="D41" s="73"/>
      <c r="E41" s="73"/>
      <c r="F41" s="73"/>
      <c r="G41" s="73"/>
      <c r="H41" s="73"/>
      <c r="I41" s="73"/>
      <c r="J41" s="73"/>
      <c r="K41" s="83"/>
    </row>
    <row r="42" spans="2:11" x14ac:dyDescent="0.35">
      <c r="B42" s="97"/>
      <c r="C42" s="73"/>
      <c r="D42" s="73"/>
      <c r="E42" s="73"/>
      <c r="F42" s="73"/>
      <c r="G42" s="73"/>
      <c r="H42" s="73"/>
      <c r="I42" s="73"/>
      <c r="J42" s="73"/>
      <c r="K42" s="83"/>
    </row>
    <row r="43" spans="2:11" x14ac:dyDescent="0.35">
      <c r="B43" s="97"/>
      <c r="C43" s="73"/>
      <c r="D43" s="73"/>
      <c r="E43" s="73"/>
      <c r="F43" s="73"/>
      <c r="G43" s="73"/>
      <c r="H43" s="73"/>
      <c r="I43" s="73"/>
      <c r="J43" s="73"/>
      <c r="K43" s="83"/>
    </row>
    <row r="44" spans="2:11" x14ac:dyDescent="0.35">
      <c r="B44" s="97"/>
      <c r="C44" s="73"/>
      <c r="D44" s="73"/>
      <c r="E44" s="73"/>
      <c r="F44" s="73"/>
      <c r="G44" s="73"/>
      <c r="H44" s="73"/>
      <c r="I44" s="73"/>
      <c r="J44" s="73"/>
      <c r="K44" s="83"/>
    </row>
    <row r="45" spans="2:11" x14ac:dyDescent="0.35">
      <c r="B45" s="97"/>
      <c r="C45" s="73"/>
      <c r="D45" s="73"/>
      <c r="E45" s="73"/>
      <c r="F45" s="73"/>
      <c r="G45" s="73"/>
      <c r="H45" s="73"/>
      <c r="I45" s="73"/>
      <c r="J45" s="73"/>
      <c r="K45" s="83"/>
    </row>
    <row r="46" spans="2:11" x14ac:dyDescent="0.35">
      <c r="B46" s="97"/>
      <c r="C46" s="73"/>
      <c r="D46" s="73"/>
      <c r="E46" s="73"/>
      <c r="F46" s="73"/>
      <c r="G46" s="73"/>
      <c r="H46" s="73"/>
      <c r="I46" s="73"/>
      <c r="J46" s="73"/>
      <c r="K46" s="83"/>
    </row>
    <row r="47" spans="2:11" x14ac:dyDescent="0.35">
      <c r="B47" s="98"/>
      <c r="C47" s="73"/>
      <c r="D47" s="73"/>
      <c r="E47" s="73"/>
      <c r="F47" s="73"/>
      <c r="G47" s="73"/>
      <c r="H47" s="73"/>
      <c r="I47" s="73"/>
      <c r="J47" s="73"/>
      <c r="K47" s="83"/>
    </row>
    <row r="48" spans="2:11" x14ac:dyDescent="0.35">
      <c r="B48" s="96" t="s">
        <v>349</v>
      </c>
      <c r="K48" s="25"/>
    </row>
    <row r="49" spans="2:11" x14ac:dyDescent="0.35">
      <c r="B49" s="99">
        <f>$B41</f>
        <v>0</v>
      </c>
      <c r="C49" s="73"/>
      <c r="D49" s="73"/>
      <c r="E49" s="73"/>
      <c r="F49" s="73"/>
      <c r="G49" s="73"/>
      <c r="H49" s="73"/>
      <c r="I49" s="73"/>
      <c r="J49" s="73"/>
      <c r="K49" s="83"/>
    </row>
    <row r="50" spans="2:11" x14ac:dyDescent="0.35">
      <c r="B50" s="99">
        <f t="shared" ref="B50:B55" si="2">$B42</f>
        <v>0</v>
      </c>
      <c r="C50" s="73"/>
      <c r="D50" s="73"/>
      <c r="E50" s="73"/>
      <c r="F50" s="73"/>
      <c r="G50" s="73"/>
      <c r="H50" s="73"/>
      <c r="I50" s="73"/>
      <c r="J50" s="73"/>
      <c r="K50" s="83"/>
    </row>
    <row r="51" spans="2:11" x14ac:dyDescent="0.35">
      <c r="B51" s="99">
        <f t="shared" si="2"/>
        <v>0</v>
      </c>
      <c r="C51" s="73"/>
      <c r="D51" s="73"/>
      <c r="E51" s="73"/>
      <c r="F51" s="73"/>
      <c r="G51" s="73"/>
      <c r="H51" s="73"/>
      <c r="I51" s="73"/>
      <c r="J51" s="73"/>
      <c r="K51" s="83"/>
    </row>
    <row r="52" spans="2:11" x14ac:dyDescent="0.35">
      <c r="B52" s="99">
        <f t="shared" si="2"/>
        <v>0</v>
      </c>
      <c r="C52" s="73"/>
      <c r="D52" s="73"/>
      <c r="E52" s="73"/>
      <c r="F52" s="73"/>
      <c r="G52" s="73"/>
      <c r="H52" s="73"/>
      <c r="I52" s="73"/>
      <c r="J52" s="73"/>
      <c r="K52" s="83"/>
    </row>
    <row r="53" spans="2:11" x14ac:dyDescent="0.35">
      <c r="B53" s="99">
        <f t="shared" si="2"/>
        <v>0</v>
      </c>
      <c r="C53" s="73"/>
      <c r="D53" s="73"/>
      <c r="E53" s="73"/>
      <c r="F53" s="73"/>
      <c r="G53" s="73"/>
      <c r="H53" s="73"/>
      <c r="I53" s="73"/>
      <c r="J53" s="73"/>
      <c r="K53" s="83"/>
    </row>
    <row r="54" spans="2:11" x14ac:dyDescent="0.35">
      <c r="B54" s="99">
        <f t="shared" si="2"/>
        <v>0</v>
      </c>
      <c r="C54" s="73"/>
      <c r="D54" s="73"/>
      <c r="E54" s="73"/>
      <c r="F54" s="73"/>
      <c r="G54" s="73"/>
      <c r="H54" s="73"/>
      <c r="I54" s="73"/>
      <c r="J54" s="73"/>
      <c r="K54" s="83"/>
    </row>
    <row r="55" spans="2:11" x14ac:dyDescent="0.35">
      <c r="B55" s="99">
        <f t="shared" si="2"/>
        <v>0</v>
      </c>
      <c r="C55" s="73"/>
      <c r="D55" s="73"/>
      <c r="E55" s="73"/>
      <c r="F55" s="73"/>
      <c r="G55" s="73"/>
      <c r="H55" s="73"/>
      <c r="I55" s="73"/>
      <c r="J55" s="73"/>
      <c r="K55" s="83"/>
    </row>
    <row r="56" spans="2:11" x14ac:dyDescent="0.35">
      <c r="B56" s="96" t="s">
        <v>350</v>
      </c>
      <c r="K56" s="25"/>
    </row>
    <row r="57" spans="2:11" x14ac:dyDescent="0.35">
      <c r="B57" s="99">
        <f>$B49</f>
        <v>0</v>
      </c>
      <c r="C57" s="73"/>
      <c r="D57" s="73"/>
      <c r="E57" s="73"/>
      <c r="F57" s="73"/>
      <c r="G57" s="73"/>
      <c r="H57" s="73"/>
      <c r="I57" s="73"/>
      <c r="J57" s="73"/>
      <c r="K57" s="83"/>
    </row>
    <row r="58" spans="2:11" x14ac:dyDescent="0.35">
      <c r="B58" s="99">
        <f t="shared" ref="B58:B63" si="3">$B50</f>
        <v>0</v>
      </c>
      <c r="C58" s="73"/>
      <c r="D58" s="73"/>
      <c r="E58" s="73"/>
      <c r="F58" s="73"/>
      <c r="G58" s="73"/>
      <c r="H58" s="73"/>
      <c r="I58" s="73"/>
      <c r="J58" s="73"/>
      <c r="K58" s="83"/>
    </row>
    <row r="59" spans="2:11" x14ac:dyDescent="0.35">
      <c r="B59" s="99">
        <f t="shared" si="3"/>
        <v>0</v>
      </c>
      <c r="C59" s="73"/>
      <c r="D59" s="73"/>
      <c r="E59" s="73"/>
      <c r="F59" s="73"/>
      <c r="G59" s="73"/>
      <c r="H59" s="73"/>
      <c r="I59" s="73"/>
      <c r="J59" s="73"/>
      <c r="K59" s="83"/>
    </row>
    <row r="60" spans="2:11" x14ac:dyDescent="0.35">
      <c r="B60" s="99">
        <f t="shared" si="3"/>
        <v>0</v>
      </c>
      <c r="C60" s="73"/>
      <c r="D60" s="73"/>
      <c r="E60" s="73"/>
      <c r="F60" s="73"/>
      <c r="G60" s="73"/>
      <c r="H60" s="73"/>
      <c r="I60" s="73"/>
      <c r="J60" s="73"/>
      <c r="K60" s="83"/>
    </row>
    <row r="61" spans="2:11" x14ac:dyDescent="0.35">
      <c r="B61" s="99">
        <f t="shared" si="3"/>
        <v>0</v>
      </c>
      <c r="C61" s="73"/>
      <c r="D61" s="73"/>
      <c r="E61" s="73"/>
      <c r="F61" s="73"/>
      <c r="G61" s="73"/>
      <c r="H61" s="73"/>
      <c r="I61" s="73"/>
      <c r="J61" s="73"/>
      <c r="K61" s="83"/>
    </row>
    <row r="62" spans="2:11" x14ac:dyDescent="0.35">
      <c r="B62" s="99">
        <f t="shared" si="3"/>
        <v>0</v>
      </c>
      <c r="C62" s="73"/>
      <c r="D62" s="73"/>
      <c r="E62" s="73"/>
      <c r="F62" s="73"/>
      <c r="G62" s="73"/>
      <c r="H62" s="73"/>
      <c r="I62" s="73"/>
      <c r="J62" s="73"/>
      <c r="K62" s="83"/>
    </row>
    <row r="63" spans="2:11" x14ac:dyDescent="0.35">
      <c r="B63" s="99">
        <f t="shared" si="3"/>
        <v>0</v>
      </c>
      <c r="C63" s="73"/>
      <c r="D63" s="73"/>
      <c r="E63" s="73"/>
      <c r="F63" s="73"/>
      <c r="G63" s="73"/>
      <c r="H63" s="73"/>
      <c r="I63" s="73"/>
      <c r="J63" s="73"/>
      <c r="K63" s="83"/>
    </row>
    <row r="64" spans="2:11" x14ac:dyDescent="0.35">
      <c r="B64" s="100" t="s">
        <v>351</v>
      </c>
      <c r="K64" s="25"/>
    </row>
    <row r="65" spans="2:11" x14ac:dyDescent="0.35">
      <c r="B65" s="93"/>
      <c r="C65" s="73"/>
      <c r="D65" s="73"/>
      <c r="E65" s="73"/>
      <c r="F65" s="73"/>
      <c r="G65" s="73"/>
      <c r="H65" s="73"/>
      <c r="I65" s="73"/>
      <c r="J65" s="73"/>
      <c r="K65" s="83"/>
    </row>
    <row r="66" spans="2:11" x14ac:dyDescent="0.35">
      <c r="B66" s="94"/>
      <c r="C66" s="73"/>
      <c r="D66" s="73"/>
      <c r="E66" s="73"/>
      <c r="F66" s="73"/>
      <c r="G66" s="73"/>
      <c r="H66" s="73"/>
      <c r="I66" s="73"/>
      <c r="J66" s="73"/>
      <c r="K66" s="83"/>
    </row>
    <row r="67" spans="2:11" x14ac:dyDescent="0.35">
      <c r="B67" s="94"/>
      <c r="C67" s="73"/>
      <c r="D67" s="73"/>
      <c r="E67" s="73"/>
      <c r="F67" s="73"/>
      <c r="G67" s="73"/>
      <c r="H67" s="73"/>
      <c r="I67" s="73"/>
      <c r="J67" s="73"/>
      <c r="K67" s="83"/>
    </row>
    <row r="68" spans="2:11" x14ac:dyDescent="0.35">
      <c r="B68" s="94"/>
      <c r="C68" s="73"/>
      <c r="D68" s="73"/>
      <c r="E68" s="73"/>
      <c r="F68" s="73"/>
      <c r="G68" s="73"/>
      <c r="H68" s="73"/>
      <c r="I68" s="73"/>
      <c r="J68" s="73"/>
      <c r="K68" s="83"/>
    </row>
    <row r="69" spans="2:11" x14ac:dyDescent="0.35">
      <c r="B69" s="94"/>
      <c r="C69" s="73"/>
      <c r="D69" s="73"/>
      <c r="E69" s="73"/>
      <c r="F69" s="73"/>
      <c r="G69" s="73"/>
      <c r="H69" s="73"/>
      <c r="I69" s="73"/>
      <c r="J69" s="73"/>
      <c r="K69" s="83"/>
    </row>
    <row r="70" spans="2:11" x14ac:dyDescent="0.35">
      <c r="B70" s="94"/>
      <c r="C70" s="73"/>
      <c r="D70" s="73"/>
      <c r="E70" s="73"/>
      <c r="F70" s="73"/>
      <c r="G70" s="73"/>
      <c r="H70" s="73"/>
      <c r="I70" s="73"/>
      <c r="J70" s="73"/>
      <c r="K70" s="83"/>
    </row>
    <row r="71" spans="2:11" x14ac:dyDescent="0.35">
      <c r="B71" s="95"/>
      <c r="C71" s="73"/>
      <c r="D71" s="73"/>
      <c r="E71" s="73"/>
      <c r="F71" s="73"/>
      <c r="G71" s="73"/>
      <c r="H71" s="73"/>
      <c r="I71" s="73"/>
      <c r="J71" s="73"/>
      <c r="K71" s="83"/>
    </row>
    <row r="72" spans="2:11" x14ac:dyDescent="0.35">
      <c r="B72" s="82" t="s">
        <v>352</v>
      </c>
      <c r="K72" s="25"/>
    </row>
    <row r="73" spans="2:11" x14ac:dyDescent="0.35">
      <c r="B73" s="93"/>
      <c r="C73" s="73"/>
      <c r="D73" s="73"/>
      <c r="E73" s="73"/>
      <c r="F73" s="73"/>
      <c r="G73" s="73"/>
      <c r="H73" s="73"/>
      <c r="I73" s="73"/>
      <c r="J73" s="73"/>
      <c r="K73" s="83"/>
    </row>
    <row r="74" spans="2:11" x14ac:dyDescent="0.35">
      <c r="B74" s="94"/>
      <c r="C74" s="73"/>
      <c r="D74" s="73"/>
      <c r="E74" s="73"/>
      <c r="F74" s="73"/>
      <c r="G74" s="73"/>
      <c r="H74" s="73"/>
      <c r="I74" s="73"/>
      <c r="J74" s="73"/>
      <c r="K74" s="83"/>
    </row>
    <row r="75" spans="2:11" x14ac:dyDescent="0.35">
      <c r="B75" s="94"/>
      <c r="C75" s="73"/>
      <c r="D75" s="73"/>
      <c r="E75" s="73"/>
      <c r="F75" s="73"/>
      <c r="G75" s="73"/>
      <c r="H75" s="73"/>
      <c r="I75" s="73"/>
      <c r="J75" s="73"/>
      <c r="K75" s="83"/>
    </row>
    <row r="76" spans="2:11" x14ac:dyDescent="0.35">
      <c r="B76" s="94"/>
      <c r="C76" s="73"/>
      <c r="D76" s="73"/>
      <c r="E76" s="73"/>
      <c r="F76" s="73"/>
      <c r="G76" s="73"/>
      <c r="H76" s="73"/>
      <c r="I76" s="73"/>
      <c r="J76" s="73"/>
      <c r="K76" s="83"/>
    </row>
    <row r="77" spans="2:11" x14ac:dyDescent="0.35">
      <c r="B77" s="94"/>
      <c r="C77" s="73"/>
      <c r="D77" s="73"/>
      <c r="E77" s="73"/>
      <c r="F77" s="73"/>
      <c r="G77" s="73"/>
      <c r="H77" s="73"/>
      <c r="I77" s="73"/>
      <c r="J77" s="73"/>
      <c r="K77" s="83"/>
    </row>
    <row r="78" spans="2:11" x14ac:dyDescent="0.35">
      <c r="B78" s="94"/>
      <c r="C78" s="73"/>
      <c r="D78" s="73"/>
      <c r="E78" s="73"/>
      <c r="F78" s="73"/>
      <c r="G78" s="73"/>
      <c r="H78" s="73"/>
      <c r="I78" s="73"/>
      <c r="J78" s="73"/>
      <c r="K78" s="83"/>
    </row>
    <row r="79" spans="2:11" x14ac:dyDescent="0.35">
      <c r="B79" s="94"/>
      <c r="C79" s="73"/>
      <c r="D79" s="73"/>
      <c r="E79" s="73"/>
      <c r="F79" s="73"/>
      <c r="G79" s="73"/>
      <c r="H79" s="73"/>
      <c r="I79" s="73"/>
      <c r="J79" s="73"/>
      <c r="K79" s="83"/>
    </row>
    <row r="80" spans="2:11" x14ac:dyDescent="0.35">
      <c r="B80" s="94"/>
      <c r="C80" s="73"/>
      <c r="D80" s="73"/>
      <c r="E80" s="73"/>
      <c r="F80" s="73"/>
      <c r="G80" s="73"/>
      <c r="H80" s="73"/>
      <c r="I80" s="73"/>
      <c r="J80" s="73"/>
      <c r="K80" s="83"/>
    </row>
    <row r="81" spans="1:12" x14ac:dyDescent="0.35">
      <c r="B81" s="95"/>
      <c r="C81" s="73"/>
      <c r="D81" s="73"/>
      <c r="E81" s="73"/>
      <c r="F81" s="73"/>
      <c r="G81" s="73"/>
      <c r="H81" s="73"/>
      <c r="I81" s="73"/>
      <c r="J81" s="73"/>
      <c r="K81" s="83"/>
    </row>
    <row r="82" spans="1:12" x14ac:dyDescent="0.35">
      <c r="B82" s="82" t="s">
        <v>353</v>
      </c>
      <c r="K82" s="25"/>
    </row>
    <row r="83" spans="1:12" x14ac:dyDescent="0.35">
      <c r="B83" s="93"/>
      <c r="C83" s="73"/>
      <c r="D83" s="73"/>
      <c r="E83" s="73"/>
      <c r="F83" s="73"/>
      <c r="G83" s="73"/>
      <c r="H83" s="73"/>
      <c r="I83" s="73"/>
      <c r="J83" s="73"/>
      <c r="K83" s="83"/>
    </row>
    <row r="84" spans="1:12" x14ac:dyDescent="0.35">
      <c r="B84" s="95"/>
      <c r="C84" s="73"/>
      <c r="D84" s="73"/>
      <c r="E84" s="73"/>
      <c r="F84" s="73"/>
      <c r="G84" s="73"/>
      <c r="H84" s="73"/>
      <c r="I84" s="73"/>
      <c r="J84" s="73"/>
      <c r="K84" s="83"/>
    </row>
    <row r="85" spans="1:12" x14ac:dyDescent="0.35">
      <c r="B85" s="82" t="s">
        <v>354</v>
      </c>
      <c r="K85" s="25"/>
    </row>
    <row r="86" spans="1:12" x14ac:dyDescent="0.35">
      <c r="B86" s="101"/>
      <c r="C86" s="73"/>
      <c r="D86" s="73"/>
      <c r="E86" s="73"/>
      <c r="F86" s="73"/>
      <c r="G86" s="73"/>
      <c r="H86" s="73"/>
      <c r="I86" s="73"/>
      <c r="J86" s="73"/>
      <c r="K86" s="83"/>
    </row>
    <row r="87" spans="1:12" x14ac:dyDescent="0.35">
      <c r="B87" s="82" t="s">
        <v>355</v>
      </c>
      <c r="C87" s="102" t="s">
        <v>356</v>
      </c>
      <c r="K87" s="25"/>
    </row>
    <row r="88" spans="1:12" x14ac:dyDescent="0.35">
      <c r="B88" s="93"/>
      <c r="C88" s="73"/>
      <c r="D88" s="73"/>
      <c r="E88" s="73"/>
      <c r="F88" s="73"/>
      <c r="G88" s="73"/>
      <c r="H88" s="73"/>
      <c r="I88" s="73"/>
      <c r="J88" s="73"/>
      <c r="K88" s="83"/>
    </row>
    <row r="89" spans="1:12" x14ac:dyDescent="0.35">
      <c r="B89" s="94"/>
      <c r="C89" s="73"/>
      <c r="D89" s="73"/>
      <c r="E89" s="73"/>
      <c r="F89" s="73"/>
      <c r="G89" s="73"/>
      <c r="H89" s="73"/>
      <c r="I89" s="73"/>
      <c r="J89" s="73"/>
      <c r="K89" s="83"/>
    </row>
    <row r="90" spans="1:12" x14ac:dyDescent="0.35">
      <c r="B90" s="94"/>
      <c r="C90" s="73"/>
      <c r="D90" s="73"/>
      <c r="E90" s="73"/>
      <c r="F90" s="73"/>
      <c r="G90" s="73"/>
      <c r="H90" s="73"/>
      <c r="I90" s="73"/>
      <c r="J90" s="73"/>
      <c r="K90" s="83"/>
    </row>
    <row r="91" spans="1:12" x14ac:dyDescent="0.35">
      <c r="B91" s="94"/>
      <c r="C91" s="73"/>
      <c r="D91" s="73"/>
      <c r="E91" s="73"/>
      <c r="F91" s="73"/>
      <c r="G91" s="73"/>
      <c r="H91" s="73"/>
      <c r="I91" s="73"/>
      <c r="J91" s="73"/>
      <c r="K91" s="83"/>
    </row>
    <row r="92" spans="1:12" x14ac:dyDescent="0.35">
      <c r="B92" s="94"/>
      <c r="C92" s="73"/>
      <c r="D92" s="73"/>
      <c r="E92" s="73"/>
      <c r="F92" s="73"/>
      <c r="G92" s="73"/>
      <c r="H92" s="73"/>
      <c r="I92" s="73"/>
      <c r="J92" s="73"/>
      <c r="K92" s="83"/>
    </row>
    <row r="93" spans="1:12" x14ac:dyDescent="0.35">
      <c r="B93" s="94"/>
      <c r="C93" s="73"/>
      <c r="D93" s="73"/>
      <c r="E93" s="73"/>
      <c r="F93" s="73"/>
      <c r="G93" s="73"/>
      <c r="H93" s="73"/>
      <c r="I93" s="73"/>
      <c r="J93" s="73"/>
      <c r="K93" s="83"/>
    </row>
    <row r="94" spans="1:12" x14ac:dyDescent="0.35">
      <c r="B94" s="103"/>
      <c r="C94" s="104"/>
      <c r="D94" s="104"/>
      <c r="E94" s="104"/>
      <c r="F94" s="104"/>
      <c r="G94" s="104"/>
      <c r="H94" s="104"/>
      <c r="I94" s="104"/>
      <c r="J94" s="104"/>
      <c r="K94" s="105"/>
    </row>
    <row r="95" spans="1:12" x14ac:dyDescent="0.35">
      <c r="B95" s="2"/>
    </row>
    <row r="96" spans="1:12" x14ac:dyDescent="0.35">
      <c r="A96" t="s">
        <v>327</v>
      </c>
      <c r="B96" t="s">
        <v>327</v>
      </c>
      <c r="C96" t="s">
        <v>327</v>
      </c>
      <c r="D96" t="s">
        <v>327</v>
      </c>
      <c r="E96" t="s">
        <v>327</v>
      </c>
      <c r="F96" t="s">
        <v>327</v>
      </c>
      <c r="G96" t="s">
        <v>327</v>
      </c>
      <c r="H96" t="s">
        <v>327</v>
      </c>
      <c r="I96" t="s">
        <v>327</v>
      </c>
      <c r="J96" t="s">
        <v>327</v>
      </c>
      <c r="K96" t="s">
        <v>327</v>
      </c>
      <c r="L96" t="s">
        <v>327</v>
      </c>
    </row>
    <row r="97" spans="2:2" x14ac:dyDescent="0.35">
      <c r="B97" s="225"/>
    </row>
    <row r="98" spans="2:2" x14ac:dyDescent="0.35"/>
    <row r="99" spans="2:2" x14ac:dyDescent="0.35"/>
    <row r="100" spans="2:2" x14ac:dyDescent="0.35"/>
    <row r="101" spans="2:2" x14ac:dyDescent="0.35"/>
    <row r="102" spans="2:2" x14ac:dyDescent="0.35"/>
    <row r="103" spans="2:2" x14ac:dyDescent="0.35"/>
    <row r="104" spans="2:2" x14ac:dyDescent="0.35"/>
    <row r="105" spans="2:2" x14ac:dyDescent="0.35"/>
    <row r="106" spans="2:2" x14ac:dyDescent="0.35"/>
    <row r="107" spans="2:2" x14ac:dyDescent="0.35"/>
    <row r="108" spans="2:2" x14ac:dyDescent="0.35"/>
    <row r="109" spans="2:2" x14ac:dyDescent="0.35"/>
    <row r="110" spans="2:2" x14ac:dyDescent="0.35"/>
    <row r="111" spans="2:2" x14ac:dyDescent="0.35"/>
    <row r="112" spans="2: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sheetData>
  <mergeCells count="2">
    <mergeCell ref="B2:K2"/>
    <mergeCell ref="B27:K27"/>
  </mergeCells>
  <phoneticPr fontId="18"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O220"/>
  <sheetViews>
    <sheetView showGridLines="0" zoomScale="70" zoomScaleNormal="70" workbookViewId="0">
      <selection activeCell="B194" sqref="B194"/>
    </sheetView>
  </sheetViews>
  <sheetFormatPr defaultColWidth="0" defaultRowHeight="14.5" zeroHeight="1" x14ac:dyDescent="0.35"/>
  <cols>
    <col min="1" max="1" width="2.81640625" style="1" customWidth="1"/>
    <col min="2" max="2" width="72.1796875" style="1" customWidth="1"/>
    <col min="3" max="11" width="13" style="1" customWidth="1"/>
    <col min="12" max="12" width="2.81640625" style="1" customWidth="1"/>
    <col min="13" max="15" width="0" style="1" hidden="1" customWidth="1"/>
    <col min="16" max="16384" width="9.1796875" style="1" hidden="1"/>
  </cols>
  <sheetData>
    <row r="1" spans="2:11" x14ac:dyDescent="0.35"/>
    <row r="2" spans="2:11" ht="30" customHeight="1" x14ac:dyDescent="0.35">
      <c r="B2" s="4" t="s">
        <v>438</v>
      </c>
      <c r="C2" s="31">
        <v>2022</v>
      </c>
      <c r="D2" s="80">
        <f t="shared" ref="D2:K2" si="0">+C2+1</f>
        <v>2023</v>
      </c>
      <c r="E2" s="80">
        <f t="shared" si="0"/>
        <v>2024</v>
      </c>
      <c r="F2" s="80">
        <f t="shared" si="0"/>
        <v>2025</v>
      </c>
      <c r="G2" s="80">
        <f t="shared" si="0"/>
        <v>2026</v>
      </c>
      <c r="H2" s="80">
        <f t="shared" si="0"/>
        <v>2027</v>
      </c>
      <c r="I2" s="80">
        <f t="shared" si="0"/>
        <v>2028</v>
      </c>
      <c r="J2" s="80">
        <f t="shared" si="0"/>
        <v>2029</v>
      </c>
      <c r="K2" s="81">
        <f t="shared" si="0"/>
        <v>2030</v>
      </c>
    </row>
    <row r="3" spans="2:11" ht="5.15" customHeight="1" x14ac:dyDescent="0.35">
      <c r="B3" s="18"/>
      <c r="K3" s="6"/>
    </row>
    <row r="4" spans="2:11" x14ac:dyDescent="0.35">
      <c r="B4" s="35" t="s">
        <v>358</v>
      </c>
      <c r="C4" s="109">
        <f t="shared" ref="C4:K4" si="1">SUM(C7:C42)</f>
        <v>0</v>
      </c>
      <c r="D4" s="109">
        <f t="shared" si="1"/>
        <v>0</v>
      </c>
      <c r="E4" s="109">
        <f t="shared" si="1"/>
        <v>0</v>
      </c>
      <c r="F4" s="109">
        <f t="shared" si="1"/>
        <v>0</v>
      </c>
      <c r="G4" s="109">
        <f t="shared" si="1"/>
        <v>0</v>
      </c>
      <c r="H4" s="109">
        <f t="shared" si="1"/>
        <v>0</v>
      </c>
      <c r="I4" s="109">
        <f t="shared" si="1"/>
        <v>0</v>
      </c>
      <c r="J4" s="109">
        <f t="shared" si="1"/>
        <v>0</v>
      </c>
      <c r="K4" s="110">
        <f t="shared" si="1"/>
        <v>0</v>
      </c>
    </row>
    <row r="5" spans="2:11" ht="3" customHeight="1" x14ac:dyDescent="0.35">
      <c r="B5" s="14"/>
      <c r="C5" s="23"/>
      <c r="D5" s="23"/>
      <c r="E5" s="23"/>
      <c r="F5" s="23"/>
      <c r="G5" s="23"/>
      <c r="H5" s="23"/>
      <c r="I5" s="23"/>
      <c r="J5" s="23"/>
      <c r="K5" s="37"/>
    </row>
    <row r="6" spans="2:11" x14ac:dyDescent="0.35">
      <c r="B6" s="5" t="s">
        <v>359</v>
      </c>
      <c r="K6" s="37"/>
    </row>
    <row r="7" spans="2:11" x14ac:dyDescent="0.35">
      <c r="B7" s="113"/>
      <c r="C7" s="77"/>
      <c r="D7" s="77"/>
      <c r="E7" s="77"/>
      <c r="F7" s="77"/>
      <c r="G7" s="77"/>
      <c r="H7" s="77"/>
      <c r="I7" s="77"/>
      <c r="J7" s="77"/>
      <c r="K7" s="112"/>
    </row>
    <row r="8" spans="2:11" x14ac:dyDescent="0.35">
      <c r="B8" s="113"/>
      <c r="C8" s="78"/>
      <c r="D8" s="78"/>
      <c r="E8" s="78"/>
      <c r="F8" s="78"/>
      <c r="G8" s="78"/>
      <c r="H8" s="78"/>
      <c r="I8" s="78"/>
      <c r="J8" s="78"/>
      <c r="K8" s="114"/>
    </row>
    <row r="9" spans="2:11" x14ac:dyDescent="0.35">
      <c r="B9" s="113"/>
      <c r="C9" s="78"/>
      <c r="D9" s="78"/>
      <c r="E9" s="78"/>
      <c r="F9" s="78"/>
      <c r="G9" s="78"/>
      <c r="H9" s="78"/>
      <c r="I9" s="78"/>
      <c r="J9" s="78"/>
      <c r="K9" s="114"/>
    </row>
    <row r="10" spans="2:11" x14ac:dyDescent="0.35">
      <c r="B10" s="113"/>
      <c r="C10" s="78"/>
      <c r="D10" s="78"/>
      <c r="E10" s="78"/>
      <c r="F10" s="78"/>
      <c r="G10" s="78"/>
      <c r="H10" s="78"/>
      <c r="I10" s="78"/>
      <c r="J10" s="78"/>
      <c r="K10" s="114"/>
    </row>
    <row r="11" spans="2:11" x14ac:dyDescent="0.35">
      <c r="B11" s="113"/>
      <c r="C11" s="78"/>
      <c r="D11" s="78"/>
      <c r="E11" s="78"/>
      <c r="F11" s="78"/>
      <c r="G11" s="78"/>
      <c r="H11" s="78"/>
      <c r="I11" s="78"/>
      <c r="J11" s="78"/>
      <c r="K11" s="114"/>
    </row>
    <row r="12" spans="2:11" x14ac:dyDescent="0.35">
      <c r="B12" s="113"/>
      <c r="C12" s="78"/>
      <c r="D12" s="78"/>
      <c r="E12" s="78"/>
      <c r="F12" s="78"/>
      <c r="G12" s="78"/>
      <c r="H12" s="78"/>
      <c r="I12" s="78"/>
      <c r="J12" s="78"/>
      <c r="K12" s="114"/>
    </row>
    <row r="13" spans="2:11" x14ac:dyDescent="0.35">
      <c r="B13" s="113"/>
      <c r="C13" s="78"/>
      <c r="D13" s="78"/>
      <c r="E13" s="78"/>
      <c r="F13" s="78"/>
      <c r="G13" s="78"/>
      <c r="H13" s="78"/>
      <c r="I13" s="78"/>
      <c r="J13" s="78"/>
      <c r="K13" s="114"/>
    </row>
    <row r="14" spans="2:11" x14ac:dyDescent="0.35">
      <c r="B14" s="113"/>
      <c r="C14" s="78"/>
      <c r="D14" s="78"/>
      <c r="E14" s="78"/>
      <c r="F14" s="78"/>
      <c r="G14" s="78"/>
      <c r="H14" s="78"/>
      <c r="I14" s="78"/>
      <c r="J14" s="78"/>
      <c r="K14" s="114"/>
    </row>
    <row r="15" spans="2:11" x14ac:dyDescent="0.35">
      <c r="B15" s="113"/>
      <c r="C15" s="78"/>
      <c r="D15" s="78"/>
      <c r="E15" s="78"/>
      <c r="F15" s="78"/>
      <c r="G15" s="78"/>
      <c r="H15" s="78"/>
      <c r="I15" s="78"/>
      <c r="J15" s="78"/>
      <c r="K15" s="114"/>
    </row>
    <row r="16" spans="2:11" x14ac:dyDescent="0.35">
      <c r="B16" s="113"/>
      <c r="C16" s="78"/>
      <c r="D16" s="78"/>
      <c r="E16" s="78"/>
      <c r="F16" s="78"/>
      <c r="G16" s="78"/>
      <c r="H16" s="78"/>
      <c r="I16" s="78"/>
      <c r="J16" s="78"/>
      <c r="K16" s="114"/>
    </row>
    <row r="17" spans="2:11" x14ac:dyDescent="0.35">
      <c r="B17" s="113"/>
      <c r="C17" s="78"/>
      <c r="D17" s="78"/>
      <c r="E17" s="78"/>
      <c r="F17" s="78"/>
      <c r="G17" s="78"/>
      <c r="H17" s="78"/>
      <c r="I17" s="78"/>
      <c r="J17" s="78"/>
      <c r="K17" s="114"/>
    </row>
    <row r="18" spans="2:11" x14ac:dyDescent="0.35">
      <c r="B18" s="113"/>
      <c r="C18" s="78"/>
      <c r="D18" s="78"/>
      <c r="E18" s="78"/>
      <c r="F18" s="78"/>
      <c r="G18" s="78"/>
      <c r="H18" s="78"/>
      <c r="I18" s="78"/>
      <c r="J18" s="78"/>
      <c r="K18" s="114"/>
    </row>
    <row r="19" spans="2:11" x14ac:dyDescent="0.35">
      <c r="B19" s="113"/>
      <c r="C19" s="78"/>
      <c r="D19" s="78"/>
      <c r="E19" s="78"/>
      <c r="F19" s="78"/>
      <c r="G19" s="78"/>
      <c r="H19" s="78"/>
      <c r="I19" s="78"/>
      <c r="J19" s="78"/>
      <c r="K19" s="114"/>
    </row>
    <row r="20" spans="2:11" x14ac:dyDescent="0.35">
      <c r="B20" s="113"/>
      <c r="C20" s="78"/>
      <c r="D20" s="78"/>
      <c r="E20" s="78"/>
      <c r="F20" s="78"/>
      <c r="G20" s="78"/>
      <c r="H20" s="78"/>
      <c r="I20" s="78"/>
      <c r="J20" s="78"/>
      <c r="K20" s="114"/>
    </row>
    <row r="21" spans="2:11" x14ac:dyDescent="0.35">
      <c r="B21" s="113"/>
      <c r="C21" s="78"/>
      <c r="D21" s="78"/>
      <c r="E21" s="78"/>
      <c r="F21" s="78"/>
      <c r="G21" s="78"/>
      <c r="H21" s="78"/>
      <c r="I21" s="78"/>
      <c r="J21" s="78"/>
      <c r="K21" s="114"/>
    </row>
    <row r="22" spans="2:11" x14ac:dyDescent="0.35">
      <c r="B22" s="113"/>
      <c r="C22" s="78"/>
      <c r="D22" s="78"/>
      <c r="E22" s="78"/>
      <c r="F22" s="78"/>
      <c r="G22" s="78"/>
      <c r="H22" s="78"/>
      <c r="I22" s="78"/>
      <c r="J22" s="78"/>
      <c r="K22" s="114"/>
    </row>
    <row r="23" spans="2:11" x14ac:dyDescent="0.35">
      <c r="B23" s="113"/>
      <c r="C23" s="78"/>
      <c r="D23" s="78"/>
      <c r="E23" s="78"/>
      <c r="F23" s="78"/>
      <c r="G23" s="78"/>
      <c r="H23" s="78"/>
      <c r="I23" s="78"/>
      <c r="J23" s="78"/>
      <c r="K23" s="114"/>
    </row>
    <row r="24" spans="2:11" x14ac:dyDescent="0.35">
      <c r="B24" s="113"/>
      <c r="C24" s="78"/>
      <c r="D24" s="78"/>
      <c r="E24" s="78"/>
      <c r="F24" s="78"/>
      <c r="G24" s="78"/>
      <c r="H24" s="78"/>
      <c r="I24" s="78"/>
      <c r="J24" s="78"/>
      <c r="K24" s="114"/>
    </row>
    <row r="25" spans="2:11" x14ac:dyDescent="0.35">
      <c r="B25" s="113"/>
      <c r="C25" s="78"/>
      <c r="D25" s="78"/>
      <c r="E25" s="78"/>
      <c r="F25" s="78"/>
      <c r="G25" s="78"/>
      <c r="H25" s="78"/>
      <c r="I25" s="78"/>
      <c r="J25" s="78"/>
      <c r="K25" s="114"/>
    </row>
    <row r="26" spans="2:11" x14ac:dyDescent="0.35">
      <c r="B26" s="113"/>
      <c r="C26" s="78"/>
      <c r="D26" s="78"/>
      <c r="E26" s="78"/>
      <c r="F26" s="78"/>
      <c r="G26" s="78"/>
      <c r="H26" s="78"/>
      <c r="I26" s="78"/>
      <c r="J26" s="78"/>
      <c r="K26" s="114"/>
    </row>
    <row r="27" spans="2:11" x14ac:dyDescent="0.35">
      <c r="B27" s="113"/>
      <c r="C27" s="78"/>
      <c r="D27" s="78"/>
      <c r="E27" s="78"/>
      <c r="F27" s="78"/>
      <c r="G27" s="78"/>
      <c r="H27" s="78"/>
      <c r="I27" s="78"/>
      <c r="J27" s="78"/>
      <c r="K27" s="114"/>
    </row>
    <row r="28" spans="2:11" x14ac:dyDescent="0.35">
      <c r="B28" s="113"/>
      <c r="C28" s="78"/>
      <c r="D28" s="78"/>
      <c r="E28" s="78"/>
      <c r="F28" s="78"/>
      <c r="G28" s="78"/>
      <c r="H28" s="78"/>
      <c r="I28" s="78"/>
      <c r="J28" s="78"/>
      <c r="K28" s="114"/>
    </row>
    <row r="29" spans="2:11" x14ac:dyDescent="0.35">
      <c r="B29" s="113"/>
      <c r="C29" s="78"/>
      <c r="D29" s="78"/>
      <c r="E29" s="78"/>
      <c r="F29" s="78"/>
      <c r="G29" s="78"/>
      <c r="H29" s="78"/>
      <c r="I29" s="78"/>
      <c r="J29" s="78"/>
      <c r="K29" s="114"/>
    </row>
    <row r="30" spans="2:11" x14ac:dyDescent="0.35">
      <c r="B30" s="113"/>
      <c r="C30" s="78"/>
      <c r="D30" s="78"/>
      <c r="E30" s="78"/>
      <c r="F30" s="78"/>
      <c r="G30" s="78"/>
      <c r="H30" s="78"/>
      <c r="I30" s="78"/>
      <c r="J30" s="78"/>
      <c r="K30" s="114"/>
    </row>
    <row r="31" spans="2:11" x14ac:dyDescent="0.35">
      <c r="B31" s="113"/>
      <c r="C31" s="78"/>
      <c r="D31" s="78"/>
      <c r="E31" s="78"/>
      <c r="F31" s="78"/>
      <c r="G31" s="78"/>
      <c r="H31" s="78"/>
      <c r="I31" s="78"/>
      <c r="J31" s="78"/>
      <c r="K31" s="114"/>
    </row>
    <row r="32" spans="2:11" x14ac:dyDescent="0.35">
      <c r="B32" s="113"/>
      <c r="C32" s="78"/>
      <c r="D32" s="78"/>
      <c r="E32" s="78"/>
      <c r="F32" s="78"/>
      <c r="G32" s="78"/>
      <c r="H32" s="78"/>
      <c r="I32" s="78"/>
      <c r="J32" s="78"/>
      <c r="K32" s="114"/>
    </row>
    <row r="33" spans="2:11" x14ac:dyDescent="0.35">
      <c r="B33" s="113"/>
      <c r="C33" s="78"/>
      <c r="D33" s="78"/>
      <c r="E33" s="78"/>
      <c r="F33" s="78"/>
      <c r="G33" s="78"/>
      <c r="H33" s="78"/>
      <c r="I33" s="78"/>
      <c r="J33" s="78"/>
      <c r="K33" s="114"/>
    </row>
    <row r="34" spans="2:11" x14ac:dyDescent="0.35">
      <c r="B34" s="113"/>
      <c r="C34" s="78"/>
      <c r="D34" s="78"/>
      <c r="E34" s="78"/>
      <c r="F34" s="78"/>
      <c r="G34" s="78"/>
      <c r="H34" s="78"/>
      <c r="I34" s="78"/>
      <c r="J34" s="78"/>
      <c r="K34" s="114"/>
    </row>
    <row r="35" spans="2:11" x14ac:dyDescent="0.35">
      <c r="B35" s="113"/>
      <c r="C35" s="78"/>
      <c r="D35" s="78"/>
      <c r="E35" s="78"/>
      <c r="F35" s="78"/>
      <c r="G35" s="78"/>
      <c r="H35" s="78"/>
      <c r="I35" s="78"/>
      <c r="J35" s="78"/>
      <c r="K35" s="114"/>
    </row>
    <row r="36" spans="2:11" x14ac:dyDescent="0.35">
      <c r="B36" s="113"/>
      <c r="C36" s="78"/>
      <c r="D36" s="78"/>
      <c r="E36" s="78"/>
      <c r="F36" s="78"/>
      <c r="G36" s="78"/>
      <c r="H36" s="78"/>
      <c r="I36" s="78"/>
      <c r="J36" s="78"/>
      <c r="K36" s="114"/>
    </row>
    <row r="37" spans="2:11" x14ac:dyDescent="0.35">
      <c r="B37" s="113"/>
      <c r="C37" s="78"/>
      <c r="D37" s="78"/>
      <c r="E37" s="78"/>
      <c r="F37" s="78"/>
      <c r="G37" s="78"/>
      <c r="H37" s="78"/>
      <c r="I37" s="78"/>
      <c r="J37" s="78"/>
      <c r="K37" s="114"/>
    </row>
    <row r="38" spans="2:11" x14ac:dyDescent="0.35">
      <c r="B38" s="113"/>
      <c r="C38" s="78"/>
      <c r="D38" s="78"/>
      <c r="E38" s="78"/>
      <c r="F38" s="78"/>
      <c r="G38" s="78"/>
      <c r="H38" s="78"/>
      <c r="I38" s="78"/>
      <c r="J38" s="78"/>
      <c r="K38" s="114"/>
    </row>
    <row r="39" spans="2:11" x14ac:dyDescent="0.35">
      <c r="B39" s="113"/>
      <c r="C39" s="78"/>
      <c r="D39" s="78"/>
      <c r="E39" s="78"/>
      <c r="F39" s="78"/>
      <c r="G39" s="78"/>
      <c r="H39" s="78"/>
      <c r="I39" s="78"/>
      <c r="J39" s="78"/>
      <c r="K39" s="114"/>
    </row>
    <row r="40" spans="2:11" x14ac:dyDescent="0.35">
      <c r="B40" s="113"/>
      <c r="C40" s="78"/>
      <c r="D40" s="78"/>
      <c r="E40" s="78"/>
      <c r="F40" s="78"/>
      <c r="G40" s="78"/>
      <c r="H40" s="78"/>
      <c r="I40" s="78"/>
      <c r="J40" s="78"/>
      <c r="K40" s="114"/>
    </row>
    <row r="41" spans="2:11" x14ac:dyDescent="0.35">
      <c r="B41" s="113"/>
      <c r="C41" s="78"/>
      <c r="D41" s="78"/>
      <c r="E41" s="78"/>
      <c r="F41" s="78"/>
      <c r="G41" s="78"/>
      <c r="H41" s="78"/>
      <c r="I41" s="78"/>
      <c r="J41" s="78"/>
      <c r="K41" s="114"/>
    </row>
    <row r="42" spans="2:11" x14ac:dyDescent="0.35">
      <c r="B42" s="115"/>
      <c r="C42" s="79"/>
      <c r="D42" s="79"/>
      <c r="E42" s="79"/>
      <c r="F42" s="79"/>
      <c r="G42" s="79"/>
      <c r="H42" s="79"/>
      <c r="I42" s="79"/>
      <c r="J42" s="79"/>
      <c r="K42" s="116"/>
    </row>
    <row r="43" spans="2:11" ht="5.15" customHeight="1" x14ac:dyDescent="0.35">
      <c r="B43" s="35"/>
      <c r="C43" s="23"/>
      <c r="D43" s="23"/>
      <c r="E43" s="23"/>
      <c r="F43" s="23"/>
      <c r="G43" s="23"/>
      <c r="H43" s="23"/>
      <c r="I43" s="23"/>
      <c r="J43" s="23"/>
      <c r="K43" s="37"/>
    </row>
    <row r="44" spans="2:11" x14ac:dyDescent="0.35">
      <c r="B44" s="35" t="s">
        <v>360</v>
      </c>
      <c r="C44" s="109">
        <f>SUM(C45:C50,C87:C93,C95:C96)</f>
        <v>0</v>
      </c>
      <c r="D44" s="109">
        <f t="shared" ref="D44:K44" si="2">SUM(D45:D50,D87:D93,D95:D96)</f>
        <v>0</v>
      </c>
      <c r="E44" s="109">
        <f t="shared" si="2"/>
        <v>0</v>
      </c>
      <c r="F44" s="109">
        <f t="shared" si="2"/>
        <v>0</v>
      </c>
      <c r="G44" s="109">
        <f t="shared" si="2"/>
        <v>0</v>
      </c>
      <c r="H44" s="109">
        <f t="shared" si="2"/>
        <v>0</v>
      </c>
      <c r="I44" s="109">
        <f t="shared" si="2"/>
        <v>0</v>
      </c>
      <c r="J44" s="109">
        <f t="shared" si="2"/>
        <v>0</v>
      </c>
      <c r="K44" s="110">
        <f t="shared" si="2"/>
        <v>0</v>
      </c>
    </row>
    <row r="45" spans="2:11" x14ac:dyDescent="0.35">
      <c r="B45" s="5" t="s">
        <v>361</v>
      </c>
      <c r="C45" s="79"/>
      <c r="D45" s="79"/>
      <c r="E45" s="79"/>
      <c r="F45" s="79"/>
      <c r="G45" s="79"/>
      <c r="H45" s="79"/>
      <c r="I45" s="79"/>
      <c r="J45" s="79"/>
      <c r="K45" s="116"/>
    </row>
    <row r="46" spans="2:11" x14ac:dyDescent="0.35">
      <c r="B46" s="5" t="s">
        <v>362</v>
      </c>
      <c r="C46" s="79"/>
      <c r="D46" s="79"/>
      <c r="E46" s="79"/>
      <c r="F46" s="79"/>
      <c r="G46" s="79"/>
      <c r="H46" s="79"/>
      <c r="I46" s="79"/>
      <c r="J46" s="79"/>
      <c r="K46" s="116"/>
    </row>
    <row r="47" spans="2:11" x14ac:dyDescent="0.35">
      <c r="B47" s="5" t="s">
        <v>363</v>
      </c>
      <c r="C47" s="79"/>
      <c r="D47" s="79"/>
      <c r="E47" s="79"/>
      <c r="F47" s="79"/>
      <c r="G47" s="79"/>
      <c r="H47" s="79"/>
      <c r="I47" s="79"/>
      <c r="J47" s="79"/>
      <c r="K47" s="116"/>
    </row>
    <row r="48" spans="2:11" x14ac:dyDescent="0.35">
      <c r="B48" s="55" t="s">
        <v>364</v>
      </c>
      <c r="K48" s="6"/>
    </row>
    <row r="49" spans="2:11" ht="3" customHeight="1" x14ac:dyDescent="0.35">
      <c r="B49" s="14"/>
      <c r="C49" s="23"/>
      <c r="D49" s="23"/>
      <c r="E49" s="23"/>
      <c r="F49" s="23"/>
      <c r="G49" s="23"/>
      <c r="H49" s="23"/>
      <c r="I49" s="23"/>
      <c r="J49" s="23"/>
      <c r="K49" s="37"/>
    </row>
    <row r="50" spans="2:11" x14ac:dyDescent="0.35">
      <c r="B50" s="38" t="s">
        <v>359</v>
      </c>
      <c r="C50" s="109">
        <f t="shared" ref="C50:K50" si="3">SUM(C51:C86)</f>
        <v>0</v>
      </c>
      <c r="D50" s="109">
        <f>SUM(D51:D86)</f>
        <v>0</v>
      </c>
      <c r="E50" s="109">
        <f t="shared" si="3"/>
        <v>0</v>
      </c>
      <c r="F50" s="109">
        <f t="shared" si="3"/>
        <v>0</v>
      </c>
      <c r="G50" s="109">
        <f t="shared" si="3"/>
        <v>0</v>
      </c>
      <c r="H50" s="109">
        <f t="shared" si="3"/>
        <v>0</v>
      </c>
      <c r="I50" s="109">
        <f t="shared" si="3"/>
        <v>0</v>
      </c>
      <c r="J50" s="109">
        <f t="shared" si="3"/>
        <v>0</v>
      </c>
      <c r="K50" s="110">
        <f t="shared" si="3"/>
        <v>0</v>
      </c>
    </row>
    <row r="51" spans="2:11" x14ac:dyDescent="0.35">
      <c r="B51" s="159">
        <f t="shared" ref="B51:B86" si="4">B7</f>
        <v>0</v>
      </c>
      <c r="C51" s="77"/>
      <c r="D51" s="77"/>
      <c r="E51" s="77"/>
      <c r="F51" s="77"/>
      <c r="G51" s="77"/>
      <c r="H51" s="77"/>
      <c r="I51" s="77"/>
      <c r="J51" s="77"/>
      <c r="K51" s="112"/>
    </row>
    <row r="52" spans="2:11" x14ac:dyDescent="0.35">
      <c r="B52" s="159">
        <f t="shared" si="4"/>
        <v>0</v>
      </c>
      <c r="C52" s="78"/>
      <c r="D52" s="78"/>
      <c r="E52" s="78"/>
      <c r="F52" s="78"/>
      <c r="G52" s="78"/>
      <c r="H52" s="78"/>
      <c r="I52" s="78"/>
      <c r="J52" s="78"/>
      <c r="K52" s="114"/>
    </row>
    <row r="53" spans="2:11" x14ac:dyDescent="0.35">
      <c r="B53" s="159">
        <f t="shared" si="4"/>
        <v>0</v>
      </c>
      <c r="C53" s="78"/>
      <c r="D53" s="78"/>
      <c r="E53" s="78"/>
      <c r="F53" s="78"/>
      <c r="G53" s="78"/>
      <c r="H53" s="78"/>
      <c r="I53" s="78"/>
      <c r="J53" s="78"/>
      <c r="K53" s="114"/>
    </row>
    <row r="54" spans="2:11" x14ac:dyDescent="0.35">
      <c r="B54" s="159">
        <f t="shared" si="4"/>
        <v>0</v>
      </c>
      <c r="C54" s="78"/>
      <c r="D54" s="78"/>
      <c r="E54" s="78"/>
      <c r="F54" s="78"/>
      <c r="G54" s="78"/>
      <c r="H54" s="78"/>
      <c r="I54" s="78"/>
      <c r="J54" s="78"/>
      <c r="K54" s="114"/>
    </row>
    <row r="55" spans="2:11" x14ac:dyDescent="0.35">
      <c r="B55" s="159">
        <f t="shared" si="4"/>
        <v>0</v>
      </c>
      <c r="C55" s="78"/>
      <c r="D55" s="78"/>
      <c r="E55" s="78"/>
      <c r="F55" s="78"/>
      <c r="G55" s="78"/>
      <c r="H55" s="78"/>
      <c r="I55" s="78"/>
      <c r="J55" s="78"/>
      <c r="K55" s="114"/>
    </row>
    <row r="56" spans="2:11" x14ac:dyDescent="0.35">
      <c r="B56" s="159">
        <f t="shared" si="4"/>
        <v>0</v>
      </c>
      <c r="C56" s="78"/>
      <c r="D56" s="78"/>
      <c r="E56" s="78"/>
      <c r="F56" s="78"/>
      <c r="G56" s="78"/>
      <c r="H56" s="78"/>
      <c r="I56" s="78"/>
      <c r="J56" s="78"/>
      <c r="K56" s="114"/>
    </row>
    <row r="57" spans="2:11" x14ac:dyDescent="0.35">
      <c r="B57" s="159">
        <f t="shared" si="4"/>
        <v>0</v>
      </c>
      <c r="C57" s="78"/>
      <c r="D57" s="78"/>
      <c r="E57" s="78"/>
      <c r="F57" s="78"/>
      <c r="G57" s="78"/>
      <c r="H57" s="78"/>
      <c r="I57" s="78"/>
      <c r="J57" s="78"/>
      <c r="K57" s="114"/>
    </row>
    <row r="58" spans="2:11" x14ac:dyDescent="0.35">
      <c r="B58" s="159">
        <f t="shared" si="4"/>
        <v>0</v>
      </c>
      <c r="C58" s="78"/>
      <c r="D58" s="78"/>
      <c r="E58" s="78"/>
      <c r="F58" s="78"/>
      <c r="G58" s="78"/>
      <c r="H58" s="78"/>
      <c r="I58" s="78"/>
      <c r="J58" s="78"/>
      <c r="K58" s="114"/>
    </row>
    <row r="59" spans="2:11" x14ac:dyDescent="0.35">
      <c r="B59" s="159">
        <f t="shared" si="4"/>
        <v>0</v>
      </c>
      <c r="C59" s="78"/>
      <c r="D59" s="78"/>
      <c r="E59" s="78"/>
      <c r="F59" s="78"/>
      <c r="G59" s="78"/>
      <c r="H59" s="78"/>
      <c r="I59" s="78"/>
      <c r="J59" s="78"/>
      <c r="K59" s="114"/>
    </row>
    <row r="60" spans="2:11" x14ac:dyDescent="0.35">
      <c r="B60" s="159">
        <f t="shared" si="4"/>
        <v>0</v>
      </c>
      <c r="C60" s="78"/>
      <c r="D60" s="78"/>
      <c r="E60" s="78"/>
      <c r="F60" s="78"/>
      <c r="G60" s="78"/>
      <c r="H60" s="78"/>
      <c r="I60" s="78"/>
      <c r="J60" s="78"/>
      <c r="K60" s="114"/>
    </row>
    <row r="61" spans="2:11" x14ac:dyDescent="0.35">
      <c r="B61" s="159">
        <f t="shared" si="4"/>
        <v>0</v>
      </c>
      <c r="C61" s="78"/>
      <c r="D61" s="78"/>
      <c r="E61" s="78"/>
      <c r="F61" s="78"/>
      <c r="G61" s="78"/>
      <c r="H61" s="78"/>
      <c r="I61" s="78"/>
      <c r="J61" s="78"/>
      <c r="K61" s="114"/>
    </row>
    <row r="62" spans="2:11" x14ac:dyDescent="0.35">
      <c r="B62" s="159">
        <f t="shared" si="4"/>
        <v>0</v>
      </c>
      <c r="C62" s="78"/>
      <c r="D62" s="78"/>
      <c r="E62" s="78"/>
      <c r="F62" s="78"/>
      <c r="G62" s="78"/>
      <c r="H62" s="78"/>
      <c r="I62" s="78"/>
      <c r="J62" s="78"/>
      <c r="K62" s="114"/>
    </row>
    <row r="63" spans="2:11" x14ac:dyDescent="0.35">
      <c r="B63" s="159">
        <f t="shared" si="4"/>
        <v>0</v>
      </c>
      <c r="C63" s="78"/>
      <c r="D63" s="78"/>
      <c r="E63" s="78"/>
      <c r="F63" s="78"/>
      <c r="G63" s="78"/>
      <c r="H63" s="78"/>
      <c r="I63" s="78"/>
      <c r="J63" s="78"/>
      <c r="K63" s="114"/>
    </row>
    <row r="64" spans="2:11" x14ac:dyDescent="0.35">
      <c r="B64" s="159">
        <f t="shared" si="4"/>
        <v>0</v>
      </c>
      <c r="C64" s="78"/>
      <c r="D64" s="78"/>
      <c r="E64" s="78"/>
      <c r="F64" s="78"/>
      <c r="G64" s="78"/>
      <c r="H64" s="78"/>
      <c r="I64" s="78"/>
      <c r="J64" s="78"/>
      <c r="K64" s="114"/>
    </row>
    <row r="65" spans="2:11" x14ac:dyDescent="0.35">
      <c r="B65" s="159">
        <f t="shared" si="4"/>
        <v>0</v>
      </c>
      <c r="C65" s="78"/>
      <c r="D65" s="78"/>
      <c r="E65" s="78"/>
      <c r="F65" s="78"/>
      <c r="G65" s="78"/>
      <c r="H65" s="78"/>
      <c r="I65" s="78"/>
      <c r="J65" s="78"/>
      <c r="K65" s="114"/>
    </row>
    <row r="66" spans="2:11" x14ac:dyDescent="0.35">
      <c r="B66" s="159">
        <f t="shared" si="4"/>
        <v>0</v>
      </c>
      <c r="C66" s="78"/>
      <c r="D66" s="78"/>
      <c r="E66" s="78"/>
      <c r="F66" s="78"/>
      <c r="G66" s="78"/>
      <c r="H66" s="78"/>
      <c r="I66" s="78"/>
      <c r="J66" s="78"/>
      <c r="K66" s="114"/>
    </row>
    <row r="67" spans="2:11" x14ac:dyDescent="0.35">
      <c r="B67" s="159">
        <f t="shared" si="4"/>
        <v>0</v>
      </c>
      <c r="C67" s="78"/>
      <c r="D67" s="78"/>
      <c r="E67" s="78"/>
      <c r="F67" s="78"/>
      <c r="G67" s="78"/>
      <c r="H67" s="78"/>
      <c r="I67" s="78"/>
      <c r="J67" s="78"/>
      <c r="K67" s="114"/>
    </row>
    <row r="68" spans="2:11" x14ac:dyDescent="0.35">
      <c r="B68" s="159">
        <f t="shared" si="4"/>
        <v>0</v>
      </c>
      <c r="C68" s="78"/>
      <c r="D68" s="78"/>
      <c r="E68" s="78"/>
      <c r="F68" s="78"/>
      <c r="G68" s="78"/>
      <c r="H68" s="78"/>
      <c r="I68" s="78"/>
      <c r="J68" s="78"/>
      <c r="K68" s="114"/>
    </row>
    <row r="69" spans="2:11" x14ac:dyDescent="0.35">
      <c r="B69" s="159">
        <f t="shared" si="4"/>
        <v>0</v>
      </c>
      <c r="C69" s="78"/>
      <c r="D69" s="78"/>
      <c r="E69" s="78"/>
      <c r="F69" s="78"/>
      <c r="G69" s="78"/>
      <c r="H69" s="78"/>
      <c r="I69" s="78"/>
      <c r="J69" s="78"/>
      <c r="K69" s="114"/>
    </row>
    <row r="70" spans="2:11" x14ac:dyDescent="0.35">
      <c r="B70" s="159">
        <f t="shared" si="4"/>
        <v>0</v>
      </c>
      <c r="C70" s="78"/>
      <c r="D70" s="78"/>
      <c r="E70" s="78"/>
      <c r="F70" s="78"/>
      <c r="G70" s="78"/>
      <c r="H70" s="78"/>
      <c r="I70" s="78"/>
      <c r="J70" s="78"/>
      <c r="K70" s="114"/>
    </row>
    <row r="71" spans="2:11" x14ac:dyDescent="0.35">
      <c r="B71" s="159">
        <f t="shared" si="4"/>
        <v>0</v>
      </c>
      <c r="C71" s="78"/>
      <c r="D71" s="78"/>
      <c r="E71" s="78"/>
      <c r="F71" s="78"/>
      <c r="G71" s="78"/>
      <c r="H71" s="78"/>
      <c r="I71" s="78"/>
      <c r="J71" s="78"/>
      <c r="K71" s="114"/>
    </row>
    <row r="72" spans="2:11" x14ac:dyDescent="0.35">
      <c r="B72" s="159">
        <f t="shared" si="4"/>
        <v>0</v>
      </c>
      <c r="C72" s="78"/>
      <c r="D72" s="78"/>
      <c r="E72" s="78"/>
      <c r="F72" s="78"/>
      <c r="G72" s="78"/>
      <c r="H72" s="78"/>
      <c r="I72" s="78"/>
      <c r="J72" s="78"/>
      <c r="K72" s="114"/>
    </row>
    <row r="73" spans="2:11" x14ac:dyDescent="0.35">
      <c r="B73" s="159">
        <f t="shared" si="4"/>
        <v>0</v>
      </c>
      <c r="C73" s="78"/>
      <c r="D73" s="78"/>
      <c r="E73" s="78"/>
      <c r="F73" s="78"/>
      <c r="G73" s="78"/>
      <c r="H73" s="78"/>
      <c r="I73" s="78"/>
      <c r="J73" s="78"/>
      <c r="K73" s="114"/>
    </row>
    <row r="74" spans="2:11" x14ac:dyDescent="0.35">
      <c r="B74" s="159">
        <f t="shared" si="4"/>
        <v>0</v>
      </c>
      <c r="C74" s="78"/>
      <c r="D74" s="78"/>
      <c r="E74" s="78"/>
      <c r="F74" s="78"/>
      <c r="G74" s="78"/>
      <c r="H74" s="78"/>
      <c r="I74" s="78"/>
      <c r="J74" s="78"/>
      <c r="K74" s="114"/>
    </row>
    <row r="75" spans="2:11" x14ac:dyDescent="0.35">
      <c r="B75" s="159">
        <f t="shared" si="4"/>
        <v>0</v>
      </c>
      <c r="C75" s="78"/>
      <c r="D75" s="78"/>
      <c r="E75" s="78"/>
      <c r="F75" s="78"/>
      <c r="G75" s="78"/>
      <c r="H75" s="78"/>
      <c r="I75" s="78"/>
      <c r="J75" s="78"/>
      <c r="K75" s="114"/>
    </row>
    <row r="76" spans="2:11" x14ac:dyDescent="0.35">
      <c r="B76" s="159">
        <f t="shared" si="4"/>
        <v>0</v>
      </c>
      <c r="C76" s="78"/>
      <c r="D76" s="78"/>
      <c r="E76" s="78"/>
      <c r="F76" s="78"/>
      <c r="G76" s="78"/>
      <c r="H76" s="78"/>
      <c r="I76" s="78"/>
      <c r="J76" s="78"/>
      <c r="K76" s="114"/>
    </row>
    <row r="77" spans="2:11" x14ac:dyDescent="0.35">
      <c r="B77" s="159">
        <f t="shared" si="4"/>
        <v>0</v>
      </c>
      <c r="C77" s="78"/>
      <c r="D77" s="78"/>
      <c r="E77" s="78"/>
      <c r="F77" s="78"/>
      <c r="G77" s="78"/>
      <c r="H77" s="78"/>
      <c r="I77" s="78"/>
      <c r="J77" s="78"/>
      <c r="K77" s="114"/>
    </row>
    <row r="78" spans="2:11" x14ac:dyDescent="0.35">
      <c r="B78" s="159">
        <f t="shared" si="4"/>
        <v>0</v>
      </c>
      <c r="C78" s="78"/>
      <c r="D78" s="78"/>
      <c r="E78" s="78"/>
      <c r="F78" s="78"/>
      <c r="G78" s="78"/>
      <c r="H78" s="78"/>
      <c r="I78" s="78"/>
      <c r="J78" s="78"/>
      <c r="K78" s="114"/>
    </row>
    <row r="79" spans="2:11" x14ac:dyDescent="0.35">
      <c r="B79" s="159">
        <f t="shared" si="4"/>
        <v>0</v>
      </c>
      <c r="C79" s="78"/>
      <c r="D79" s="78"/>
      <c r="E79" s="78"/>
      <c r="F79" s="78"/>
      <c r="G79" s="78"/>
      <c r="H79" s="78"/>
      <c r="I79" s="78"/>
      <c r="J79" s="78"/>
      <c r="K79" s="114"/>
    </row>
    <row r="80" spans="2:11" x14ac:dyDescent="0.35">
      <c r="B80" s="159">
        <f t="shared" si="4"/>
        <v>0</v>
      </c>
      <c r="C80" s="78"/>
      <c r="D80" s="78"/>
      <c r="E80" s="78"/>
      <c r="F80" s="78"/>
      <c r="G80" s="78"/>
      <c r="H80" s="78"/>
      <c r="I80" s="78"/>
      <c r="J80" s="78"/>
      <c r="K80" s="114"/>
    </row>
    <row r="81" spans="2:11" x14ac:dyDescent="0.35">
      <c r="B81" s="159">
        <f t="shared" si="4"/>
        <v>0</v>
      </c>
      <c r="C81" s="78"/>
      <c r="D81" s="78"/>
      <c r="E81" s="78"/>
      <c r="F81" s="78"/>
      <c r="G81" s="78"/>
      <c r="H81" s="78"/>
      <c r="I81" s="78"/>
      <c r="J81" s="78"/>
      <c r="K81" s="114"/>
    </row>
    <row r="82" spans="2:11" x14ac:dyDescent="0.35">
      <c r="B82" s="159">
        <f t="shared" si="4"/>
        <v>0</v>
      </c>
      <c r="C82" s="78"/>
      <c r="D82" s="78"/>
      <c r="E82" s="78"/>
      <c r="F82" s="78"/>
      <c r="G82" s="78"/>
      <c r="H82" s="78"/>
      <c r="I82" s="78"/>
      <c r="J82" s="78"/>
      <c r="K82" s="114"/>
    </row>
    <row r="83" spans="2:11" x14ac:dyDescent="0.35">
      <c r="B83" s="159">
        <f t="shared" si="4"/>
        <v>0</v>
      </c>
      <c r="C83" s="78"/>
      <c r="D83" s="78"/>
      <c r="E83" s="78"/>
      <c r="F83" s="78"/>
      <c r="G83" s="78"/>
      <c r="H83" s="78"/>
      <c r="I83" s="78"/>
      <c r="J83" s="78"/>
      <c r="K83" s="114"/>
    </row>
    <row r="84" spans="2:11" x14ac:dyDescent="0.35">
      <c r="B84" s="159">
        <f t="shared" si="4"/>
        <v>0</v>
      </c>
      <c r="C84" s="78"/>
      <c r="D84" s="78"/>
      <c r="E84" s="78"/>
      <c r="F84" s="78"/>
      <c r="G84" s="78"/>
      <c r="H84" s="78"/>
      <c r="I84" s="78"/>
      <c r="J84" s="78"/>
      <c r="K84" s="114"/>
    </row>
    <row r="85" spans="2:11" x14ac:dyDescent="0.35">
      <c r="B85" s="159">
        <f t="shared" si="4"/>
        <v>0</v>
      </c>
      <c r="C85" s="78"/>
      <c r="D85" s="78"/>
      <c r="E85" s="78"/>
      <c r="F85" s="78"/>
      <c r="G85" s="78"/>
      <c r="H85" s="78"/>
      <c r="I85" s="78"/>
      <c r="J85" s="78"/>
      <c r="K85" s="114"/>
    </row>
    <row r="86" spans="2:11" x14ac:dyDescent="0.35">
      <c r="B86" s="159">
        <f t="shared" si="4"/>
        <v>0</v>
      </c>
      <c r="C86" s="79"/>
      <c r="D86" s="79"/>
      <c r="E86" s="79"/>
      <c r="F86" s="79"/>
      <c r="G86" s="79"/>
      <c r="H86" s="79"/>
      <c r="I86" s="79"/>
      <c r="J86" s="79"/>
      <c r="K86" s="116"/>
    </row>
    <row r="87" spans="2:11" x14ac:dyDescent="0.35">
      <c r="B87" s="5" t="s">
        <v>365</v>
      </c>
      <c r="C87" s="79"/>
      <c r="D87" s="79"/>
      <c r="E87" s="79"/>
      <c r="F87" s="79"/>
      <c r="G87" s="79"/>
      <c r="H87" s="79"/>
      <c r="I87" s="79"/>
      <c r="J87" s="79"/>
      <c r="K87" s="116"/>
    </row>
    <row r="88" spans="2:11" x14ac:dyDescent="0.35">
      <c r="B88" s="5" t="s">
        <v>366</v>
      </c>
      <c r="C88" s="79"/>
      <c r="D88" s="79"/>
      <c r="E88" s="79"/>
      <c r="F88" s="79"/>
      <c r="G88" s="79"/>
      <c r="H88" s="79"/>
      <c r="I88" s="79"/>
      <c r="J88" s="79"/>
      <c r="K88" s="116"/>
    </row>
    <row r="89" spans="2:11" x14ac:dyDescent="0.35">
      <c r="B89" s="5" t="s">
        <v>367</v>
      </c>
      <c r="C89" s="79"/>
      <c r="D89" s="79"/>
      <c r="E89" s="79"/>
      <c r="F89" s="79"/>
      <c r="G89" s="79"/>
      <c r="H89" s="79"/>
      <c r="I89" s="79"/>
      <c r="J89" s="79"/>
      <c r="K89" s="116"/>
    </row>
    <row r="90" spans="2:11" x14ac:dyDescent="0.35">
      <c r="B90" s="5" t="s">
        <v>368</v>
      </c>
      <c r="C90" s="79"/>
      <c r="D90" s="79"/>
      <c r="E90" s="79"/>
      <c r="F90" s="79"/>
      <c r="G90" s="79"/>
      <c r="H90" s="79"/>
      <c r="I90" s="79"/>
      <c r="J90" s="79"/>
      <c r="K90" s="116"/>
    </row>
    <row r="91" spans="2:11" x14ac:dyDescent="0.35">
      <c r="B91" s="5" t="s">
        <v>369</v>
      </c>
      <c r="C91" s="79"/>
      <c r="D91" s="79"/>
      <c r="E91" s="79"/>
      <c r="F91" s="79"/>
      <c r="G91" s="79"/>
      <c r="H91" s="79"/>
      <c r="I91" s="79"/>
      <c r="J91" s="79"/>
      <c r="K91" s="116"/>
    </row>
    <row r="92" spans="2:11" x14ac:dyDescent="0.35">
      <c r="B92" s="5" t="s">
        <v>370</v>
      </c>
      <c r="C92" s="79"/>
      <c r="D92" s="79"/>
      <c r="E92" s="79"/>
      <c r="F92" s="79"/>
      <c r="G92" s="79"/>
      <c r="H92" s="79"/>
      <c r="I92" s="79"/>
      <c r="J92" s="79"/>
      <c r="K92" s="116"/>
    </row>
    <row r="93" spans="2:11" x14ac:dyDescent="0.35">
      <c r="B93" s="5" t="s">
        <v>371</v>
      </c>
      <c r="C93" s="79"/>
      <c r="D93" s="79"/>
      <c r="E93" s="79"/>
      <c r="F93" s="79"/>
      <c r="G93" s="79"/>
      <c r="H93" s="79"/>
      <c r="I93" s="79"/>
      <c r="J93" s="79"/>
      <c r="K93" s="116"/>
    </row>
    <row r="94" spans="2:11" x14ac:dyDescent="0.35">
      <c r="B94" s="55" t="s">
        <v>344</v>
      </c>
      <c r="C94" s="23"/>
      <c r="D94" s="23"/>
      <c r="E94" s="23"/>
      <c r="F94" s="23"/>
      <c r="G94" s="23"/>
      <c r="H94" s="23"/>
      <c r="I94" s="23"/>
      <c r="J94" s="23"/>
      <c r="K94" s="37"/>
    </row>
    <row r="95" spans="2:11" x14ac:dyDescent="0.35">
      <c r="B95" s="118"/>
      <c r="C95" s="77"/>
      <c r="D95" s="77"/>
      <c r="E95" s="77"/>
      <c r="F95" s="77"/>
      <c r="G95" s="77"/>
      <c r="H95" s="77"/>
      <c r="I95" s="77"/>
      <c r="J95" s="77"/>
      <c r="K95" s="112"/>
    </row>
    <row r="96" spans="2:11" x14ac:dyDescent="0.35">
      <c r="B96" s="118"/>
      <c r="C96" s="78"/>
      <c r="D96" s="78"/>
      <c r="E96" s="78"/>
      <c r="F96" s="78"/>
      <c r="G96" s="78"/>
      <c r="H96" s="78"/>
      <c r="I96" s="78"/>
      <c r="J96" s="78"/>
      <c r="K96" s="114"/>
    </row>
    <row r="97" spans="1:11" x14ac:dyDescent="0.35">
      <c r="B97" s="251"/>
      <c r="C97" s="107"/>
      <c r="D97" s="107"/>
      <c r="E97" s="107"/>
      <c r="F97" s="107"/>
      <c r="G97" s="107"/>
      <c r="H97" s="107"/>
      <c r="I97" s="107"/>
      <c r="J97" s="107"/>
      <c r="K97" s="108"/>
    </row>
    <row r="98" spans="1:11" x14ac:dyDescent="0.35">
      <c r="B98" s="35" t="s">
        <v>375</v>
      </c>
      <c r="C98" s="230"/>
      <c r="D98" s="230"/>
      <c r="E98" s="230"/>
      <c r="F98" s="230"/>
      <c r="G98" s="230"/>
      <c r="H98" s="230"/>
      <c r="I98" s="230"/>
      <c r="J98" s="230"/>
      <c r="K98" s="231"/>
    </row>
    <row r="99" spans="1:11" x14ac:dyDescent="0.35">
      <c r="B99" s="49"/>
      <c r="C99" s="23"/>
      <c r="D99" s="23"/>
      <c r="E99" s="23"/>
      <c r="F99" s="23"/>
      <c r="G99" s="23"/>
      <c r="H99" s="23"/>
      <c r="I99" s="23"/>
      <c r="J99" s="23"/>
      <c r="K99" s="37"/>
    </row>
    <row r="100" spans="1:11" x14ac:dyDescent="0.35">
      <c r="A100" s="52"/>
      <c r="B100" s="35" t="s">
        <v>372</v>
      </c>
      <c r="C100" s="162">
        <f>SUM(C4,C44,C98)</f>
        <v>0</v>
      </c>
      <c r="D100" s="162">
        <f t="shared" ref="D100:K100" si="5">SUM(D4,D44,D98)</f>
        <v>0</v>
      </c>
      <c r="E100" s="162">
        <f t="shared" si="5"/>
        <v>0</v>
      </c>
      <c r="F100" s="162">
        <f t="shared" si="5"/>
        <v>0</v>
      </c>
      <c r="G100" s="162">
        <f t="shared" si="5"/>
        <v>0</v>
      </c>
      <c r="H100" s="162">
        <f t="shared" si="5"/>
        <v>0</v>
      </c>
      <c r="I100" s="162">
        <f t="shared" si="5"/>
        <v>0</v>
      </c>
      <c r="J100" s="162">
        <f t="shared" si="5"/>
        <v>0</v>
      </c>
      <c r="K100" s="163">
        <f t="shared" si="5"/>
        <v>0</v>
      </c>
    </row>
    <row r="101" spans="1:11" ht="3" customHeight="1" x14ac:dyDescent="0.35">
      <c r="B101" s="18"/>
      <c r="C101" s="23"/>
      <c r="D101" s="23"/>
      <c r="E101" s="23"/>
      <c r="F101" s="23"/>
      <c r="G101" s="23"/>
      <c r="H101" s="23"/>
      <c r="I101" s="23"/>
      <c r="J101" s="23"/>
      <c r="K101" s="37"/>
    </row>
    <row r="102" spans="1:11" x14ac:dyDescent="0.35">
      <c r="B102" s="14" t="s">
        <v>373</v>
      </c>
      <c r="C102" s="162">
        <f>SUMIF('1_Caracterização'!$C$23:$C$300,"Sim",'1_Caracterização'!$E$23:$E$300)</f>
        <v>20887</v>
      </c>
      <c r="D102" s="162">
        <f>SUMIF('1_Caracterização'!$C$23:$C$300,"Sim",'1_Caracterização'!$E$23:$E$300)</f>
        <v>20887</v>
      </c>
      <c r="E102" s="162">
        <f>SUMIF('1_Caracterização'!$C$23:$C$300,"Sim",'1_Caracterização'!$E$23:$E$300)</f>
        <v>20887</v>
      </c>
      <c r="F102" s="162">
        <f>SUMIF('1_Caracterização'!$C$23:$C$300,"Sim",'1_Caracterização'!$E$23:$E$300)</f>
        <v>20887</v>
      </c>
      <c r="G102" s="162">
        <f>SUMIF('1_Caracterização'!$C$23:$C$300,"Sim",'1_Caracterização'!$E$23:$E$300)</f>
        <v>20887</v>
      </c>
      <c r="H102" s="162">
        <f>SUMIF('1_Caracterização'!$C$23:$C$300,"Sim",'1_Caracterização'!$E$23:$E$300)</f>
        <v>20887</v>
      </c>
      <c r="I102" s="162">
        <f>SUMIF('1_Caracterização'!$C$23:$C$300,"Sim",'1_Caracterização'!$E$23:$E$300)</f>
        <v>20887</v>
      </c>
      <c r="J102" s="162">
        <f>SUMIF('1_Caracterização'!$C$23:$C$300,"Sim",'1_Caracterização'!$E$23:$E$300)</f>
        <v>20887</v>
      </c>
      <c r="K102" s="163">
        <f>SUMIF('1_Caracterização'!$C$23:$C$300,"Sim",'1_Caracterização'!$E$23:$E$300)</f>
        <v>20887</v>
      </c>
    </row>
    <row r="103" spans="1:11" x14ac:dyDescent="0.35">
      <c r="B103" s="35" t="s">
        <v>374</v>
      </c>
      <c r="C103" s="162">
        <f t="shared" ref="C103:K103" si="6">IFERROR(C100/C102*1000,0)</f>
        <v>0</v>
      </c>
      <c r="D103" s="162">
        <f t="shared" si="6"/>
        <v>0</v>
      </c>
      <c r="E103" s="162">
        <f t="shared" si="6"/>
        <v>0</v>
      </c>
      <c r="F103" s="162">
        <f t="shared" si="6"/>
        <v>0</v>
      </c>
      <c r="G103" s="162">
        <f t="shared" si="6"/>
        <v>0</v>
      </c>
      <c r="H103" s="162">
        <f t="shared" si="6"/>
        <v>0</v>
      </c>
      <c r="I103" s="162">
        <f t="shared" si="6"/>
        <v>0</v>
      </c>
      <c r="J103" s="162">
        <f t="shared" si="6"/>
        <v>0</v>
      </c>
      <c r="K103" s="163">
        <f t="shared" si="6"/>
        <v>0</v>
      </c>
    </row>
    <row r="104" spans="1:11" x14ac:dyDescent="0.35">
      <c r="B104" s="14"/>
      <c r="K104" s="6"/>
    </row>
    <row r="105" spans="1:11" x14ac:dyDescent="0.35">
      <c r="B105" s="119"/>
      <c r="C105" s="120"/>
      <c r="D105" s="120"/>
      <c r="E105" s="120"/>
      <c r="F105" s="120"/>
      <c r="G105" s="120"/>
      <c r="H105" s="120"/>
      <c r="I105" s="120"/>
      <c r="J105" s="120"/>
      <c r="K105" s="121"/>
    </row>
    <row r="106" spans="1:11" x14ac:dyDescent="0.35"/>
    <row r="107" spans="1:11" ht="30" customHeight="1" x14ac:dyDescent="0.35">
      <c r="B107" s="33" t="s">
        <v>376</v>
      </c>
      <c r="C107" s="31">
        <v>2022</v>
      </c>
      <c r="D107" s="80">
        <f t="shared" ref="D107:K107" si="7">+C107+1</f>
        <v>2023</v>
      </c>
      <c r="E107" s="80">
        <f t="shared" si="7"/>
        <v>2024</v>
      </c>
      <c r="F107" s="80">
        <f t="shared" si="7"/>
        <v>2025</v>
      </c>
      <c r="G107" s="80">
        <f t="shared" si="7"/>
        <v>2026</v>
      </c>
      <c r="H107" s="80">
        <f t="shared" si="7"/>
        <v>2027</v>
      </c>
      <c r="I107" s="80">
        <f t="shared" si="7"/>
        <v>2028</v>
      </c>
      <c r="J107" s="80">
        <f t="shared" si="7"/>
        <v>2029</v>
      </c>
      <c r="K107" s="81">
        <f t="shared" si="7"/>
        <v>2030</v>
      </c>
    </row>
    <row r="108" spans="1:11" x14ac:dyDescent="0.35">
      <c r="B108" s="127"/>
      <c r="K108" s="6"/>
    </row>
    <row r="109" spans="1:11" x14ac:dyDescent="0.35">
      <c r="B109" s="82" t="s">
        <v>346</v>
      </c>
      <c r="D109" s="160"/>
      <c r="E109" s="160"/>
      <c r="F109" s="160"/>
      <c r="G109" s="160"/>
      <c r="H109" s="160"/>
      <c r="I109" s="160"/>
      <c r="J109" s="160"/>
      <c r="K109" s="161"/>
    </row>
    <row r="110" spans="1:11" x14ac:dyDescent="0.35">
      <c r="B110" s="128">
        <f>'2_Infraestruturas_Alta'!B32</f>
        <v>0</v>
      </c>
      <c r="C110" s="78"/>
      <c r="D110" s="78"/>
      <c r="E110" s="78"/>
      <c r="F110" s="78"/>
      <c r="G110" s="78"/>
      <c r="H110" s="78"/>
      <c r="I110" s="78"/>
      <c r="J110" s="78"/>
      <c r="K110" s="114"/>
    </row>
    <row r="111" spans="1:11" x14ac:dyDescent="0.35">
      <c r="B111" s="128">
        <f>'2_Infraestruturas_Alta'!B33</f>
        <v>0</v>
      </c>
      <c r="C111" s="78"/>
      <c r="D111" s="78"/>
      <c r="E111" s="78"/>
      <c r="F111" s="78"/>
      <c r="G111" s="78"/>
      <c r="H111" s="78"/>
      <c r="I111" s="78"/>
      <c r="J111" s="78"/>
      <c r="K111" s="114"/>
    </row>
    <row r="112" spans="1:11" x14ac:dyDescent="0.35">
      <c r="B112" s="128">
        <f>'2_Infraestruturas_Alta'!B34</f>
        <v>0</v>
      </c>
      <c r="C112" s="78"/>
      <c r="D112" s="78"/>
      <c r="E112" s="78"/>
      <c r="F112" s="78"/>
      <c r="G112" s="78"/>
      <c r="H112" s="78"/>
      <c r="I112" s="78"/>
      <c r="J112" s="78"/>
      <c r="K112" s="114"/>
    </row>
    <row r="113" spans="2:11" x14ac:dyDescent="0.35">
      <c r="B113" s="128">
        <f>'2_Infraestruturas_Alta'!B35</f>
        <v>0</v>
      </c>
      <c r="C113" s="78"/>
      <c r="D113" s="78"/>
      <c r="E113" s="78"/>
      <c r="F113" s="78"/>
      <c r="G113" s="78"/>
      <c r="H113" s="78"/>
      <c r="I113" s="78"/>
      <c r="J113" s="78"/>
      <c r="K113" s="114"/>
    </row>
    <row r="114" spans="2:11" x14ac:dyDescent="0.35">
      <c r="B114" s="128">
        <f>'2_Infraestruturas_Alta'!B36</f>
        <v>0</v>
      </c>
      <c r="C114" s="78"/>
      <c r="D114" s="78"/>
      <c r="E114" s="78"/>
      <c r="F114" s="78"/>
      <c r="G114" s="78"/>
      <c r="H114" s="78"/>
      <c r="I114" s="78"/>
      <c r="J114" s="78"/>
      <c r="K114" s="114"/>
    </row>
    <row r="115" spans="2:11" x14ac:dyDescent="0.35">
      <c r="B115" s="128">
        <f>'2_Infraestruturas_Alta'!B37</f>
        <v>0</v>
      </c>
      <c r="C115" s="78"/>
      <c r="D115" s="78"/>
      <c r="E115" s="78"/>
      <c r="F115" s="78"/>
      <c r="G115" s="78"/>
      <c r="H115" s="78"/>
      <c r="I115" s="78"/>
      <c r="J115" s="78"/>
      <c r="K115" s="114"/>
    </row>
    <row r="116" spans="2:11" x14ac:dyDescent="0.35">
      <c r="B116" s="128">
        <f>'2_Infraestruturas_Alta'!B38</f>
        <v>0</v>
      </c>
      <c r="C116" s="78"/>
      <c r="D116" s="78"/>
      <c r="E116" s="78"/>
      <c r="F116" s="78"/>
      <c r="G116" s="78"/>
      <c r="H116" s="78"/>
      <c r="I116" s="78"/>
      <c r="J116" s="78"/>
      <c r="K116" s="114"/>
    </row>
    <row r="117" spans="2:11" x14ac:dyDescent="0.35">
      <c r="B117" s="82" t="s">
        <v>347</v>
      </c>
      <c r="C117" s="160"/>
      <c r="D117" s="160"/>
      <c r="E117" s="160"/>
      <c r="F117" s="160"/>
      <c r="G117" s="160"/>
      <c r="H117" s="160"/>
      <c r="I117" s="160"/>
      <c r="J117" s="160"/>
      <c r="K117" s="161"/>
    </row>
    <row r="118" spans="2:11" x14ac:dyDescent="0.35">
      <c r="B118" s="128">
        <f>'2_Infraestruturas_Alta'!B41</f>
        <v>0</v>
      </c>
      <c r="C118" s="78"/>
      <c r="D118" s="78"/>
      <c r="E118" s="78"/>
      <c r="F118" s="78"/>
      <c r="G118" s="78"/>
      <c r="H118" s="78"/>
      <c r="I118" s="78"/>
      <c r="J118" s="78"/>
      <c r="K118" s="114"/>
    </row>
    <row r="119" spans="2:11" x14ac:dyDescent="0.35">
      <c r="B119" s="128">
        <f>'2_Infraestruturas_Alta'!B42</f>
        <v>0</v>
      </c>
      <c r="C119" s="78"/>
      <c r="D119" s="78"/>
      <c r="E119" s="78"/>
      <c r="F119" s="78"/>
      <c r="G119" s="78"/>
      <c r="H119" s="78"/>
      <c r="I119" s="78"/>
      <c r="J119" s="78"/>
      <c r="K119" s="114"/>
    </row>
    <row r="120" spans="2:11" x14ac:dyDescent="0.35">
      <c r="B120" s="128">
        <f>'2_Infraestruturas_Alta'!B43</f>
        <v>0</v>
      </c>
      <c r="C120" s="78"/>
      <c r="D120" s="78"/>
      <c r="E120" s="78"/>
      <c r="F120" s="78"/>
      <c r="G120" s="78"/>
      <c r="H120" s="78"/>
      <c r="I120" s="78"/>
      <c r="J120" s="78"/>
      <c r="K120" s="114"/>
    </row>
    <row r="121" spans="2:11" x14ac:dyDescent="0.35">
      <c r="B121" s="128">
        <f>'2_Infraestruturas_Alta'!B44</f>
        <v>0</v>
      </c>
      <c r="C121" s="78"/>
      <c r="D121" s="78"/>
      <c r="E121" s="78"/>
      <c r="F121" s="78"/>
      <c r="G121" s="78"/>
      <c r="H121" s="78"/>
      <c r="I121" s="78"/>
      <c r="J121" s="78"/>
      <c r="K121" s="114"/>
    </row>
    <row r="122" spans="2:11" x14ac:dyDescent="0.35">
      <c r="B122" s="128">
        <f>'2_Infraestruturas_Alta'!B45</f>
        <v>0</v>
      </c>
      <c r="C122" s="78"/>
      <c r="D122" s="78"/>
      <c r="E122" s="78"/>
      <c r="F122" s="78"/>
      <c r="G122" s="78"/>
      <c r="H122" s="78"/>
      <c r="I122" s="78"/>
      <c r="J122" s="78"/>
      <c r="K122" s="114"/>
    </row>
    <row r="123" spans="2:11" x14ac:dyDescent="0.35">
      <c r="B123" s="128">
        <f>'2_Infraestruturas_Alta'!B46</f>
        <v>0</v>
      </c>
      <c r="C123" s="78"/>
      <c r="D123" s="78"/>
      <c r="E123" s="78"/>
      <c r="F123" s="78"/>
      <c r="G123" s="78"/>
      <c r="H123" s="78"/>
      <c r="I123" s="78"/>
      <c r="J123" s="78"/>
      <c r="K123" s="114"/>
    </row>
    <row r="124" spans="2:11" x14ac:dyDescent="0.35">
      <c r="B124" s="128">
        <f>'2_Infraestruturas_Alta'!B47</f>
        <v>0</v>
      </c>
      <c r="C124" s="78"/>
      <c r="D124" s="78"/>
      <c r="E124" s="78"/>
      <c r="F124" s="78"/>
      <c r="G124" s="78"/>
      <c r="H124" s="78"/>
      <c r="I124" s="78"/>
      <c r="J124" s="78"/>
      <c r="K124" s="114"/>
    </row>
    <row r="125" spans="2:11" x14ac:dyDescent="0.35">
      <c r="B125" s="82" t="s">
        <v>351</v>
      </c>
      <c r="C125" s="160"/>
      <c r="D125" s="160"/>
      <c r="E125" s="160"/>
      <c r="F125" s="160"/>
      <c r="G125" s="160"/>
      <c r="H125" s="160"/>
      <c r="I125" s="160"/>
      <c r="J125" s="160"/>
      <c r="K125" s="161"/>
    </row>
    <row r="126" spans="2:11" x14ac:dyDescent="0.35">
      <c r="B126" s="128">
        <f>'2_Infraestruturas_Alta'!B65</f>
        <v>0</v>
      </c>
      <c r="C126" s="78"/>
      <c r="D126" s="78"/>
      <c r="E126" s="78"/>
      <c r="F126" s="78"/>
      <c r="G126" s="78"/>
      <c r="H126" s="78"/>
      <c r="I126" s="78"/>
      <c r="J126" s="78"/>
      <c r="K126" s="114"/>
    </row>
    <row r="127" spans="2:11" x14ac:dyDescent="0.35">
      <c r="B127" s="128">
        <f>'2_Infraestruturas_Alta'!B66</f>
        <v>0</v>
      </c>
      <c r="C127" s="78"/>
      <c r="D127" s="78"/>
      <c r="E127" s="78"/>
      <c r="F127" s="78"/>
      <c r="G127" s="78"/>
      <c r="H127" s="78"/>
      <c r="I127" s="78"/>
      <c r="J127" s="78"/>
      <c r="K127" s="114"/>
    </row>
    <row r="128" spans="2:11" x14ac:dyDescent="0.35">
      <c r="B128" s="128">
        <f>'2_Infraestruturas_Alta'!B67</f>
        <v>0</v>
      </c>
      <c r="C128" s="78"/>
      <c r="D128" s="78"/>
      <c r="E128" s="78"/>
      <c r="F128" s="78"/>
      <c r="G128" s="78"/>
      <c r="H128" s="78"/>
      <c r="I128" s="78"/>
      <c r="J128" s="78"/>
      <c r="K128" s="114"/>
    </row>
    <row r="129" spans="2:11" x14ac:dyDescent="0.35">
      <c r="B129" s="128">
        <f>'2_Infraestruturas_Alta'!B68</f>
        <v>0</v>
      </c>
      <c r="C129" s="78"/>
      <c r="D129" s="78"/>
      <c r="E129" s="78"/>
      <c r="F129" s="78"/>
      <c r="G129" s="78"/>
      <c r="H129" s="78"/>
      <c r="I129" s="78"/>
      <c r="J129" s="78"/>
      <c r="K129" s="114"/>
    </row>
    <row r="130" spans="2:11" x14ac:dyDescent="0.35">
      <c r="B130" s="128">
        <f>'2_Infraestruturas_Alta'!B69</f>
        <v>0</v>
      </c>
      <c r="C130" s="78"/>
      <c r="D130" s="78"/>
      <c r="E130" s="78"/>
      <c r="F130" s="78"/>
      <c r="G130" s="78"/>
      <c r="H130" s="78"/>
      <c r="I130" s="78"/>
      <c r="J130" s="78"/>
      <c r="K130" s="114"/>
    </row>
    <row r="131" spans="2:11" x14ac:dyDescent="0.35">
      <c r="B131" s="128">
        <f>'2_Infraestruturas_Alta'!B70</f>
        <v>0</v>
      </c>
      <c r="C131" s="78"/>
      <c r="D131" s="78"/>
      <c r="E131" s="78"/>
      <c r="F131" s="78"/>
      <c r="G131" s="78"/>
      <c r="H131" s="78"/>
      <c r="I131" s="78"/>
      <c r="J131" s="78"/>
      <c r="K131" s="114"/>
    </row>
    <row r="132" spans="2:11" x14ac:dyDescent="0.35">
      <c r="B132" s="128">
        <f>'2_Infraestruturas_Alta'!B71</f>
        <v>0</v>
      </c>
      <c r="C132" s="78"/>
      <c r="D132" s="78"/>
      <c r="E132" s="78"/>
      <c r="F132" s="78"/>
      <c r="G132" s="78"/>
      <c r="H132" s="78"/>
      <c r="I132" s="78"/>
      <c r="J132" s="78"/>
      <c r="K132" s="114"/>
    </row>
    <row r="133" spans="2:11" x14ac:dyDescent="0.35">
      <c r="B133" s="82" t="s">
        <v>352</v>
      </c>
      <c r="C133" s="160"/>
      <c r="D133" s="160"/>
      <c r="E133" s="160"/>
      <c r="F133" s="160"/>
      <c r="G133" s="160"/>
      <c r="H133" s="160"/>
      <c r="I133" s="160"/>
      <c r="J133" s="160"/>
      <c r="K133" s="161"/>
    </row>
    <row r="134" spans="2:11" x14ac:dyDescent="0.35">
      <c r="B134" s="128">
        <f>'2_Infraestruturas_Alta'!B73</f>
        <v>0</v>
      </c>
      <c r="C134" s="78"/>
      <c r="D134" s="78"/>
      <c r="E134" s="78"/>
      <c r="F134" s="78"/>
      <c r="G134" s="78"/>
      <c r="H134" s="78"/>
      <c r="I134" s="78"/>
      <c r="J134" s="78"/>
      <c r="K134" s="114"/>
    </row>
    <row r="135" spans="2:11" x14ac:dyDescent="0.35">
      <c r="B135" s="128">
        <f>'2_Infraestruturas_Alta'!B74</f>
        <v>0</v>
      </c>
      <c r="C135" s="78"/>
      <c r="D135" s="78"/>
      <c r="E135" s="78"/>
      <c r="F135" s="78"/>
      <c r="G135" s="78"/>
      <c r="H135" s="78"/>
      <c r="I135" s="78"/>
      <c r="J135" s="78"/>
      <c r="K135" s="114"/>
    </row>
    <row r="136" spans="2:11" x14ac:dyDescent="0.35">
      <c r="B136" s="128">
        <f>'2_Infraestruturas_Alta'!B75</f>
        <v>0</v>
      </c>
      <c r="C136" s="78"/>
      <c r="D136" s="78"/>
      <c r="E136" s="78"/>
      <c r="F136" s="78"/>
      <c r="G136" s="78"/>
      <c r="H136" s="78"/>
      <c r="I136" s="78"/>
      <c r="J136" s="78"/>
      <c r="K136" s="114"/>
    </row>
    <row r="137" spans="2:11" x14ac:dyDescent="0.35">
      <c r="B137" s="128">
        <f>'2_Infraestruturas_Alta'!B76</f>
        <v>0</v>
      </c>
      <c r="C137" s="78"/>
      <c r="D137" s="78"/>
      <c r="E137" s="78"/>
      <c r="F137" s="78"/>
      <c r="G137" s="78"/>
      <c r="H137" s="78"/>
      <c r="I137" s="78"/>
      <c r="J137" s="78"/>
      <c r="K137" s="114"/>
    </row>
    <row r="138" spans="2:11" x14ac:dyDescent="0.35">
      <c r="B138" s="128">
        <f>'2_Infraestruturas_Alta'!B77</f>
        <v>0</v>
      </c>
      <c r="C138" s="78"/>
      <c r="D138" s="78"/>
      <c r="E138" s="78"/>
      <c r="F138" s="78"/>
      <c r="G138" s="78"/>
      <c r="H138" s="78"/>
      <c r="I138" s="78"/>
      <c r="J138" s="78"/>
      <c r="K138" s="114"/>
    </row>
    <row r="139" spans="2:11" x14ac:dyDescent="0.35">
      <c r="B139" s="128">
        <f>'2_Infraestruturas_Alta'!B78</f>
        <v>0</v>
      </c>
      <c r="C139" s="78"/>
      <c r="D139" s="78"/>
      <c r="E139" s="78"/>
      <c r="F139" s="78"/>
      <c r="G139" s="78"/>
      <c r="H139" s="78"/>
      <c r="I139" s="78"/>
      <c r="J139" s="78"/>
      <c r="K139" s="114"/>
    </row>
    <row r="140" spans="2:11" x14ac:dyDescent="0.35">
      <c r="B140" s="128">
        <f>'2_Infraestruturas_Alta'!B79</f>
        <v>0</v>
      </c>
      <c r="C140" s="78"/>
      <c r="D140" s="78"/>
      <c r="E140" s="78"/>
      <c r="F140" s="78"/>
      <c r="G140" s="78"/>
      <c r="H140" s="78"/>
      <c r="I140" s="78"/>
      <c r="J140" s="78"/>
      <c r="K140" s="114"/>
    </row>
    <row r="141" spans="2:11" x14ac:dyDescent="0.35">
      <c r="B141" s="128">
        <f>'2_Infraestruturas_Alta'!B80</f>
        <v>0</v>
      </c>
      <c r="C141" s="78"/>
      <c r="D141" s="78"/>
      <c r="E141" s="78"/>
      <c r="F141" s="78"/>
      <c r="G141" s="78"/>
      <c r="H141" s="78"/>
      <c r="I141" s="78"/>
      <c r="J141" s="78"/>
      <c r="K141" s="114"/>
    </row>
    <row r="142" spans="2:11" x14ac:dyDescent="0.35">
      <c r="B142" s="128">
        <f>'2_Infraestruturas_Alta'!B81</f>
        <v>0</v>
      </c>
      <c r="C142" s="78"/>
      <c r="D142" s="78"/>
      <c r="E142" s="78"/>
      <c r="F142" s="78"/>
      <c r="G142" s="78"/>
      <c r="H142" s="78"/>
      <c r="I142" s="78"/>
      <c r="J142" s="78"/>
      <c r="K142" s="114"/>
    </row>
    <row r="143" spans="2:11" x14ac:dyDescent="0.35">
      <c r="B143" s="82" t="s">
        <v>354</v>
      </c>
      <c r="C143" s="160"/>
      <c r="D143" s="160"/>
      <c r="E143" s="160"/>
      <c r="F143" s="160"/>
      <c r="G143" s="160"/>
      <c r="H143" s="160"/>
      <c r="I143" s="160"/>
      <c r="J143" s="160"/>
      <c r="K143" s="161"/>
    </row>
    <row r="144" spans="2:11" x14ac:dyDescent="0.35">
      <c r="B144" s="128">
        <f>'2_Infraestruturas_Alta'!B86</f>
        <v>0</v>
      </c>
      <c r="C144" s="79"/>
      <c r="D144" s="79"/>
      <c r="E144" s="79"/>
      <c r="F144" s="79"/>
      <c r="G144" s="79"/>
      <c r="H144" s="79"/>
      <c r="I144" s="79"/>
      <c r="J144" s="79"/>
      <c r="K144" s="116"/>
    </row>
    <row r="145" spans="2:11" x14ac:dyDescent="0.35">
      <c r="B145" s="82" t="s">
        <v>377</v>
      </c>
      <c r="K145" s="6"/>
    </row>
    <row r="146" spans="2:11" x14ac:dyDescent="0.35">
      <c r="B146" s="128">
        <f>'2_Infraestruturas_Alta'!B88</f>
        <v>0</v>
      </c>
      <c r="C146" s="77"/>
      <c r="D146" s="77"/>
      <c r="E146" s="77"/>
      <c r="F146" s="77"/>
      <c r="G146" s="77"/>
      <c r="H146" s="77"/>
      <c r="I146" s="77"/>
      <c r="J146" s="77"/>
      <c r="K146" s="112"/>
    </row>
    <row r="147" spans="2:11" x14ac:dyDescent="0.35">
      <c r="B147" s="128">
        <f>'2_Infraestruturas_Alta'!B88</f>
        <v>0</v>
      </c>
      <c r="C147" s="78"/>
      <c r="D147" s="78"/>
      <c r="E147" s="78"/>
      <c r="F147" s="78"/>
      <c r="G147" s="78"/>
      <c r="H147" s="78"/>
      <c r="I147" s="78"/>
      <c r="J147" s="78"/>
      <c r="K147" s="114"/>
    </row>
    <row r="148" spans="2:11" x14ac:dyDescent="0.35">
      <c r="B148" s="128">
        <f>'2_Infraestruturas_Alta'!B88</f>
        <v>0</v>
      </c>
      <c r="C148" s="78"/>
      <c r="D148" s="78"/>
      <c r="E148" s="78"/>
      <c r="F148" s="78"/>
      <c r="G148" s="78"/>
      <c r="H148" s="78"/>
      <c r="I148" s="78"/>
      <c r="J148" s="78"/>
      <c r="K148" s="114"/>
    </row>
    <row r="149" spans="2:11" x14ac:dyDescent="0.35">
      <c r="B149" s="128">
        <f>'2_Infraestruturas_Alta'!B88</f>
        <v>0</v>
      </c>
      <c r="C149" s="78"/>
      <c r="D149" s="78"/>
      <c r="E149" s="78"/>
      <c r="F149" s="78"/>
      <c r="G149" s="78"/>
      <c r="H149" s="78"/>
      <c r="I149" s="78"/>
      <c r="J149" s="78"/>
      <c r="K149" s="114"/>
    </row>
    <row r="150" spans="2:11" x14ac:dyDescent="0.35">
      <c r="B150" s="128">
        <f>'2_Infraestruturas_Alta'!B88</f>
        <v>0</v>
      </c>
      <c r="C150" s="78"/>
      <c r="D150" s="78"/>
      <c r="E150" s="78"/>
      <c r="F150" s="78"/>
      <c r="G150" s="78"/>
      <c r="H150" s="78"/>
      <c r="I150" s="78"/>
      <c r="J150" s="78"/>
      <c r="K150" s="114"/>
    </row>
    <row r="151" spans="2:11" x14ac:dyDescent="0.35">
      <c r="B151" s="128">
        <f>'2_Infraestruturas_Alta'!B88</f>
        <v>0</v>
      </c>
      <c r="C151" s="78"/>
      <c r="D151" s="78"/>
      <c r="E151" s="78"/>
      <c r="F151" s="78"/>
      <c r="G151" s="78"/>
      <c r="H151" s="78"/>
      <c r="I151" s="78"/>
      <c r="J151" s="78"/>
      <c r="K151" s="114"/>
    </row>
    <row r="152" spans="2:11" x14ac:dyDescent="0.35">
      <c r="B152" s="129">
        <f>'2_Infraestruturas_Alta'!B88</f>
        <v>0</v>
      </c>
      <c r="C152" s="130"/>
      <c r="D152" s="130"/>
      <c r="E152" s="130"/>
      <c r="F152" s="130"/>
      <c r="G152" s="130"/>
      <c r="H152" s="130"/>
      <c r="I152" s="130"/>
      <c r="J152" s="130"/>
      <c r="K152" s="131"/>
    </row>
    <row r="153" spans="2:11" x14ac:dyDescent="0.35"/>
    <row r="154" spans="2:11" ht="30" customHeight="1" x14ac:dyDescent="0.35">
      <c r="B154" s="4" t="s">
        <v>378</v>
      </c>
      <c r="C154" s="31">
        <v>2022</v>
      </c>
      <c r="D154" s="80">
        <f t="shared" ref="D154:K154" si="8">+C154+1</f>
        <v>2023</v>
      </c>
      <c r="E154" s="80">
        <f t="shared" si="8"/>
        <v>2024</v>
      </c>
      <c r="F154" s="80">
        <f t="shared" si="8"/>
        <v>2025</v>
      </c>
      <c r="G154" s="80">
        <f t="shared" si="8"/>
        <v>2026</v>
      </c>
      <c r="H154" s="80">
        <f t="shared" si="8"/>
        <v>2027</v>
      </c>
      <c r="I154" s="80">
        <f t="shared" si="8"/>
        <v>2028</v>
      </c>
      <c r="J154" s="80">
        <f t="shared" si="8"/>
        <v>2029</v>
      </c>
      <c r="K154" s="81">
        <f t="shared" si="8"/>
        <v>2030</v>
      </c>
    </row>
    <row r="155" spans="2:11" x14ac:dyDescent="0.35">
      <c r="B155" s="18"/>
      <c r="K155" s="6"/>
    </row>
    <row r="156" spans="2:11" x14ac:dyDescent="0.35">
      <c r="B156" s="14" t="s">
        <v>377</v>
      </c>
      <c r="C156" s="135"/>
      <c r="D156" s="135"/>
      <c r="E156" s="135"/>
      <c r="F156" s="135"/>
      <c r="G156" s="135"/>
      <c r="H156" s="135"/>
      <c r="I156" s="135"/>
      <c r="J156" s="135"/>
      <c r="K156" s="136"/>
    </row>
    <row r="157" spans="2:11" x14ac:dyDescent="0.35">
      <c r="B157" s="134" t="s">
        <v>379</v>
      </c>
      <c r="C157" s="24" t="str">
        <f t="shared" ref="C157:K157" si="9">IF(SUM(C$146:C$152)&gt;C156,"ERRO","")</f>
        <v/>
      </c>
      <c r="D157" s="24" t="str">
        <f t="shared" si="9"/>
        <v/>
      </c>
      <c r="E157" s="24" t="str">
        <f t="shared" si="9"/>
        <v/>
      </c>
      <c r="F157" s="24" t="str">
        <f t="shared" si="9"/>
        <v/>
      </c>
      <c r="G157" s="24" t="str">
        <f t="shared" si="9"/>
        <v/>
      </c>
      <c r="H157" s="24" t="str">
        <f t="shared" si="9"/>
        <v/>
      </c>
      <c r="I157" s="24" t="str">
        <f t="shared" si="9"/>
        <v/>
      </c>
      <c r="J157" s="24" t="str">
        <f t="shared" si="9"/>
        <v/>
      </c>
      <c r="K157" s="122" t="str">
        <f t="shared" si="9"/>
        <v/>
      </c>
    </row>
    <row r="158" spans="2:11" x14ac:dyDescent="0.35">
      <c r="B158" s="82" t="s">
        <v>354</v>
      </c>
      <c r="C158" s="135"/>
      <c r="D158" s="135"/>
      <c r="E158" s="135"/>
      <c r="F158" s="135"/>
      <c r="G158" s="135"/>
      <c r="H158" s="135"/>
      <c r="I158" s="135"/>
      <c r="J158" s="135"/>
      <c r="K158" s="136"/>
    </row>
    <row r="159" spans="2:11" x14ac:dyDescent="0.35">
      <c r="B159" s="123"/>
      <c r="C159" s="132"/>
      <c r="D159" s="132"/>
      <c r="E159" s="132"/>
      <c r="F159" s="132"/>
      <c r="G159" s="132"/>
      <c r="H159" s="132"/>
      <c r="I159" s="132"/>
      <c r="J159" s="132"/>
      <c r="K159" s="133"/>
    </row>
    <row r="160" spans="2:11" x14ac:dyDescent="0.35">
      <c r="B160" s="50"/>
      <c r="C160" s="24" t="str">
        <f t="shared" ref="C160:K160" si="10">IF(C158&lt;C117,"ERRO","")</f>
        <v/>
      </c>
      <c r="D160" s="24" t="str">
        <f t="shared" si="10"/>
        <v/>
      </c>
      <c r="E160" s="24" t="str">
        <f t="shared" si="10"/>
        <v/>
      </c>
      <c r="F160" s="24" t="str">
        <f t="shared" si="10"/>
        <v/>
      </c>
      <c r="G160" s="24" t="str">
        <f t="shared" si="10"/>
        <v/>
      </c>
      <c r="H160" s="24" t="str">
        <f t="shared" si="10"/>
        <v/>
      </c>
      <c r="I160" s="24" t="str">
        <f t="shared" si="10"/>
        <v/>
      </c>
      <c r="J160" s="24" t="str">
        <f t="shared" si="10"/>
        <v/>
      </c>
      <c r="K160" s="24" t="str">
        <f t="shared" si="10"/>
        <v/>
      </c>
    </row>
    <row r="161" spans="1:11" ht="30" customHeight="1" x14ac:dyDescent="0.35">
      <c r="B161" s="137" t="s">
        <v>380</v>
      </c>
      <c r="C161" s="31">
        <v>2022</v>
      </c>
      <c r="D161" s="80">
        <f t="shared" ref="D161:K161" si="11">+C161+1</f>
        <v>2023</v>
      </c>
      <c r="E161" s="80">
        <f t="shared" si="11"/>
        <v>2024</v>
      </c>
      <c r="F161" s="80">
        <f t="shared" si="11"/>
        <v>2025</v>
      </c>
      <c r="G161" s="80">
        <f t="shared" si="11"/>
        <v>2026</v>
      </c>
      <c r="H161" s="80">
        <f t="shared" si="11"/>
        <v>2027</v>
      </c>
      <c r="I161" s="80">
        <f t="shared" si="11"/>
        <v>2028</v>
      </c>
      <c r="J161" s="80">
        <f t="shared" si="11"/>
        <v>2029</v>
      </c>
      <c r="K161" s="81">
        <f t="shared" si="11"/>
        <v>2030</v>
      </c>
    </row>
    <row r="162" spans="1:11" ht="5.15" customHeight="1" x14ac:dyDescent="0.35">
      <c r="B162" s="82"/>
      <c r="C162" s="107"/>
      <c r="D162" s="107"/>
      <c r="E162" s="107"/>
      <c r="F162" s="107"/>
      <c r="G162" s="107"/>
      <c r="H162" s="107"/>
      <c r="I162" s="107"/>
      <c r="J162" s="107"/>
      <c r="K162" s="108"/>
    </row>
    <row r="163" spans="1:11" x14ac:dyDescent="0.35">
      <c r="B163" s="39" t="s">
        <v>381</v>
      </c>
      <c r="C163" s="107"/>
      <c r="D163" s="107"/>
      <c r="E163" s="107"/>
      <c r="F163" s="107"/>
      <c r="G163" s="107"/>
      <c r="H163" s="107"/>
      <c r="I163" s="107"/>
      <c r="J163" s="107"/>
      <c r="K163" s="108"/>
    </row>
    <row r="164" spans="1:11" x14ac:dyDescent="0.35">
      <c r="B164" s="169" t="s">
        <v>445</v>
      </c>
      <c r="C164" s="138"/>
      <c r="D164" s="138"/>
      <c r="E164" s="138"/>
      <c r="F164" s="138"/>
      <c r="G164" s="138"/>
      <c r="H164" s="138"/>
      <c r="I164" s="138"/>
      <c r="J164" s="138"/>
      <c r="K164" s="112"/>
    </row>
    <row r="165" spans="1:11" ht="8.15" customHeight="1" x14ac:dyDescent="0.35">
      <c r="B165" s="18"/>
      <c r="K165" s="6"/>
    </row>
    <row r="166" spans="1:11" ht="8.15" customHeight="1" x14ac:dyDescent="0.35">
      <c r="B166" s="18"/>
      <c r="K166" s="6"/>
    </row>
    <row r="167" spans="1:11" x14ac:dyDescent="0.35">
      <c r="B167" s="39" t="s">
        <v>382</v>
      </c>
      <c r="C167" s="53">
        <f>SUM(C168:C183)</f>
        <v>0</v>
      </c>
      <c r="D167" s="53">
        <f>SUM(D168:D183)</f>
        <v>0</v>
      </c>
      <c r="E167" s="53">
        <f t="shared" ref="E167:K167" si="12">SUM(E168:E183)</f>
        <v>0</v>
      </c>
      <c r="F167" s="53">
        <f t="shared" si="12"/>
        <v>0</v>
      </c>
      <c r="G167" s="53">
        <f t="shared" si="12"/>
        <v>0</v>
      </c>
      <c r="H167" s="53">
        <f>SUM(H168:H183)</f>
        <v>0</v>
      </c>
      <c r="I167" s="53">
        <f t="shared" si="12"/>
        <v>0</v>
      </c>
      <c r="J167" s="53">
        <f t="shared" si="12"/>
        <v>0</v>
      </c>
      <c r="K167" s="124">
        <f t="shared" si="12"/>
        <v>0</v>
      </c>
    </row>
    <row r="168" spans="1:11" x14ac:dyDescent="0.35">
      <c r="B168" s="55" t="s">
        <v>383</v>
      </c>
      <c r="C168" s="77"/>
      <c r="D168" s="77"/>
      <c r="E168" s="77"/>
      <c r="F168" s="77"/>
      <c r="G168" s="77"/>
      <c r="H168" s="77"/>
      <c r="I168" s="77"/>
      <c r="J168" s="77"/>
      <c r="K168" s="112"/>
    </row>
    <row r="169" spans="1:11" x14ac:dyDescent="0.35">
      <c r="B169" s="55" t="s">
        <v>384</v>
      </c>
      <c r="C169" s="78"/>
      <c r="D169" s="78"/>
      <c r="E169" s="78"/>
      <c r="F169" s="78"/>
      <c r="G169" s="78"/>
      <c r="H169" s="78"/>
      <c r="I169" s="78"/>
      <c r="J169" s="78"/>
      <c r="K169" s="114"/>
    </row>
    <row r="170" spans="1:11" x14ac:dyDescent="0.35">
      <c r="B170" s="55" t="s">
        <v>385</v>
      </c>
      <c r="C170" s="77"/>
      <c r="D170" s="77"/>
      <c r="E170" s="77"/>
      <c r="F170" s="77"/>
      <c r="G170" s="77"/>
      <c r="H170" s="77"/>
      <c r="I170" s="77"/>
      <c r="J170" s="77"/>
      <c r="K170" s="112"/>
    </row>
    <row r="171" spans="1:11" x14ac:dyDescent="0.35">
      <c r="A171" s="52"/>
      <c r="B171" s="55" t="s">
        <v>386</v>
      </c>
      <c r="C171" s="78"/>
      <c r="D171" s="78"/>
      <c r="E171" s="78"/>
      <c r="F171" s="78"/>
      <c r="G171" s="78"/>
      <c r="H171" s="78"/>
      <c r="I171" s="78"/>
      <c r="J171" s="78"/>
      <c r="K171" s="114"/>
    </row>
    <row r="172" spans="1:11" x14ac:dyDescent="0.35">
      <c r="B172" s="55" t="s">
        <v>387</v>
      </c>
      <c r="C172" s="77"/>
      <c r="D172" s="77"/>
      <c r="E172" s="77"/>
      <c r="F172" s="77"/>
      <c r="G172" s="77"/>
      <c r="H172" s="77"/>
      <c r="I172" s="77"/>
      <c r="J172" s="77"/>
      <c r="K172" s="112"/>
    </row>
    <row r="173" spans="1:11" x14ac:dyDescent="0.35">
      <c r="A173" s="52"/>
      <c r="B173" s="55" t="s">
        <v>388</v>
      </c>
      <c r="C173" s="78"/>
      <c r="D173" s="78"/>
      <c r="E173" s="78"/>
      <c r="F173" s="78"/>
      <c r="G173" s="78"/>
      <c r="H173" s="78"/>
      <c r="I173" s="78"/>
      <c r="J173" s="78"/>
      <c r="K173" s="114"/>
    </row>
    <row r="174" spans="1:11" x14ac:dyDescent="0.35">
      <c r="A174" s="52"/>
      <c r="B174" s="55" t="s">
        <v>389</v>
      </c>
      <c r="C174" s="77"/>
      <c r="D174" s="77"/>
      <c r="E174" s="77"/>
      <c r="F174" s="77"/>
      <c r="G174" s="77"/>
      <c r="H174" s="77"/>
      <c r="I174" s="77"/>
      <c r="J174" s="77"/>
      <c r="K174" s="112"/>
    </row>
    <row r="175" spans="1:11" x14ac:dyDescent="0.35">
      <c r="A175" s="52"/>
      <c r="B175" s="55" t="s">
        <v>390</v>
      </c>
      <c r="C175" s="78"/>
      <c r="D175" s="78"/>
      <c r="E175" s="78"/>
      <c r="F175" s="78"/>
      <c r="G175" s="78"/>
      <c r="H175" s="78"/>
      <c r="I175" s="78"/>
      <c r="J175" s="78"/>
      <c r="K175" s="114"/>
    </row>
    <row r="176" spans="1:11" x14ac:dyDescent="0.35">
      <c r="B176" s="55" t="s">
        <v>391</v>
      </c>
      <c r="C176" s="77"/>
      <c r="D176" s="77"/>
      <c r="E176" s="77"/>
      <c r="F176" s="77"/>
      <c r="G176" s="77"/>
      <c r="H176" s="77"/>
      <c r="I176" s="77"/>
      <c r="J176" s="77"/>
      <c r="K176" s="112"/>
    </row>
    <row r="177" spans="2:12" x14ac:dyDescent="0.35">
      <c r="B177" s="55" t="s">
        <v>392</v>
      </c>
      <c r="C177" s="78"/>
      <c r="D177" s="78"/>
      <c r="E177" s="78"/>
      <c r="F177" s="78"/>
      <c r="G177" s="78"/>
      <c r="H177" s="78"/>
      <c r="I177" s="78"/>
      <c r="J177" s="78"/>
      <c r="K177" s="114"/>
    </row>
    <row r="178" spans="2:12" ht="29" x14ac:dyDescent="0.35">
      <c r="B178" s="106" t="s">
        <v>393</v>
      </c>
      <c r="C178" s="77"/>
      <c r="D178" s="77"/>
      <c r="E178" s="77"/>
      <c r="F178" s="77"/>
      <c r="G178" s="77"/>
      <c r="H178" s="77"/>
      <c r="I178" s="77"/>
      <c r="J178" s="77"/>
      <c r="K178" s="112"/>
    </row>
    <row r="179" spans="2:12" x14ac:dyDescent="0.35">
      <c r="B179" s="55" t="s">
        <v>366</v>
      </c>
      <c r="C179" s="78"/>
      <c r="D179" s="78"/>
      <c r="E179" s="78"/>
      <c r="F179" s="78"/>
      <c r="G179" s="78"/>
      <c r="H179" s="78"/>
      <c r="I179" s="78"/>
      <c r="J179" s="78"/>
      <c r="K179" s="114"/>
    </row>
    <row r="180" spans="2:12" x14ac:dyDescent="0.35">
      <c r="B180" s="55" t="s">
        <v>365</v>
      </c>
      <c r="C180" s="77"/>
      <c r="D180" s="77"/>
      <c r="E180" s="77"/>
      <c r="F180" s="77"/>
      <c r="G180" s="77"/>
      <c r="H180" s="77"/>
      <c r="I180" s="77"/>
      <c r="J180" s="77"/>
      <c r="K180" s="112"/>
    </row>
    <row r="181" spans="2:12" x14ac:dyDescent="0.35">
      <c r="B181" s="55" t="s">
        <v>369</v>
      </c>
      <c r="C181" s="78"/>
      <c r="D181" s="78"/>
      <c r="E181" s="78"/>
      <c r="F181" s="78"/>
      <c r="G181" s="78"/>
      <c r="H181" s="78"/>
      <c r="I181" s="78"/>
      <c r="J181" s="78"/>
      <c r="K181" s="114"/>
    </row>
    <row r="182" spans="2:12" x14ac:dyDescent="0.35">
      <c r="B182" s="55" t="s">
        <v>370</v>
      </c>
      <c r="C182" s="77"/>
      <c r="D182" s="77"/>
      <c r="E182" s="77"/>
      <c r="F182" s="77"/>
      <c r="G182" s="77"/>
      <c r="H182" s="77"/>
      <c r="I182" s="77"/>
      <c r="J182" s="77"/>
      <c r="K182" s="112"/>
    </row>
    <row r="183" spans="2:12" x14ac:dyDescent="0.35">
      <c r="B183" s="55" t="s">
        <v>394</v>
      </c>
      <c r="C183" s="78"/>
      <c r="D183" s="78"/>
      <c r="E183" s="78"/>
      <c r="F183" s="78"/>
      <c r="G183" s="78"/>
      <c r="H183" s="78"/>
      <c r="I183" s="78"/>
      <c r="J183" s="78"/>
      <c r="K183" s="114"/>
    </row>
    <row r="184" spans="2:12" ht="8.15" customHeight="1" x14ac:dyDescent="0.35">
      <c r="B184" s="82"/>
      <c r="C184" s="57"/>
      <c r="D184" s="57"/>
      <c r="E184" s="57"/>
      <c r="F184" s="57"/>
      <c r="G184" s="57"/>
      <c r="H184" s="57"/>
      <c r="I184" s="57"/>
      <c r="J184" s="57"/>
      <c r="K184" s="139"/>
    </row>
    <row r="185" spans="2:12" x14ac:dyDescent="0.35">
      <c r="B185" s="39" t="s">
        <v>395</v>
      </c>
      <c r="C185" s="78"/>
      <c r="D185" s="78"/>
      <c r="E185" s="78"/>
      <c r="F185" s="78"/>
      <c r="G185" s="78"/>
      <c r="H185" s="78"/>
      <c r="I185" s="78"/>
      <c r="J185" s="78"/>
      <c r="K185" s="114"/>
    </row>
    <row r="186" spans="2:12" ht="8.15" customHeight="1" x14ac:dyDescent="0.35">
      <c r="B186" s="39"/>
      <c r="C186" s="48"/>
      <c r="D186" s="48"/>
      <c r="E186" s="48"/>
      <c r="F186" s="48"/>
      <c r="G186" s="48"/>
      <c r="H186" s="48"/>
      <c r="I186" s="48"/>
      <c r="J186" s="48"/>
      <c r="K186" s="140"/>
    </row>
    <row r="187" spans="2:12" x14ac:dyDescent="0.35">
      <c r="B187" s="141" t="s">
        <v>396</v>
      </c>
      <c r="C187" s="130"/>
      <c r="D187" s="130"/>
      <c r="E187" s="130"/>
      <c r="F187" s="130"/>
      <c r="G187" s="130"/>
      <c r="H187" s="130"/>
      <c r="I187" s="130"/>
      <c r="J187" s="130"/>
      <c r="K187" s="131"/>
    </row>
    <row r="188" spans="2:12" x14ac:dyDescent="0.35"/>
    <row r="189" spans="2:12" ht="29.15" customHeight="1" x14ac:dyDescent="0.35">
      <c r="B189" s="4" t="s">
        <v>397</v>
      </c>
      <c r="C189" s="142"/>
      <c r="D189" s="80">
        <v>2023</v>
      </c>
      <c r="E189" s="80">
        <v>2024</v>
      </c>
      <c r="F189" s="80">
        <f t="shared" ref="F189" si="13">+E189+1</f>
        <v>2025</v>
      </c>
      <c r="G189" s="80">
        <f t="shared" ref="G189" si="14">+F189+1</f>
        <v>2026</v>
      </c>
      <c r="H189" s="80">
        <f t="shared" ref="H189" si="15">+G189+1</f>
        <v>2027</v>
      </c>
      <c r="I189" s="80">
        <f t="shared" ref="I189" si="16">+H189+1</f>
        <v>2028</v>
      </c>
      <c r="J189" s="80">
        <f t="shared" ref="J189" si="17">+I189+1</f>
        <v>2029</v>
      </c>
      <c r="K189" s="81">
        <f t="shared" ref="K189" si="18">+J189+1</f>
        <v>2030</v>
      </c>
    </row>
    <row r="190" spans="2:12" x14ac:dyDescent="0.35">
      <c r="B190" s="18"/>
      <c r="K190" s="6"/>
    </row>
    <row r="191" spans="2:12" x14ac:dyDescent="0.35">
      <c r="B191" s="39" t="s">
        <v>398</v>
      </c>
      <c r="D191" s="252" t="e">
        <f>((D50+D167+D185+D98+(0.54*(SUM(D118:D124))))/D100)</f>
        <v>#DIV/0!</v>
      </c>
      <c r="E191" s="252" t="e">
        <f t="shared" ref="E191:G191" si="19">((E50+E167+E185+E98+(0.54*(SUM(E118:E124))))/E100)</f>
        <v>#DIV/0!</v>
      </c>
      <c r="F191" s="252" t="e">
        <f t="shared" si="19"/>
        <v>#DIV/0!</v>
      </c>
      <c r="G191" s="252" t="e">
        <f t="shared" si="19"/>
        <v>#DIV/0!</v>
      </c>
      <c r="H191" s="227" t="e">
        <f>(H50+H167+H185+H98)/H100</f>
        <v>#DIV/0!</v>
      </c>
      <c r="I191" s="227" t="e">
        <f t="shared" ref="I191:K191" si="20">(I50+I167+I185+I98)/I100</f>
        <v>#DIV/0!</v>
      </c>
      <c r="J191" s="227" t="e">
        <f t="shared" si="20"/>
        <v>#DIV/0!</v>
      </c>
      <c r="K191" s="227" t="e">
        <f t="shared" si="20"/>
        <v>#DIV/0!</v>
      </c>
      <c r="L191" s="6"/>
    </row>
    <row r="192" spans="2:12" x14ac:dyDescent="0.35">
      <c r="B192" s="126"/>
      <c r="C192" s="120"/>
      <c r="D192" s="120"/>
      <c r="E192" s="120"/>
      <c r="F192" s="120"/>
      <c r="G192" s="120"/>
      <c r="H192" s="120"/>
      <c r="I192" s="120"/>
      <c r="J192" s="120"/>
      <c r="K192" s="121"/>
    </row>
    <row r="193" spans="1:12" x14ac:dyDescent="0.35">
      <c r="B193" s="261"/>
    </row>
    <row r="194" spans="1:12" x14ac:dyDescent="0.35">
      <c r="B194" s="4" t="s">
        <v>466</v>
      </c>
      <c r="C194" s="142"/>
      <c r="D194" s="80">
        <v>2023</v>
      </c>
      <c r="E194" s="80">
        <v>2024</v>
      </c>
      <c r="F194" s="80">
        <f t="shared" ref="F194" si="21">+E194+1</f>
        <v>2025</v>
      </c>
      <c r="G194" s="80">
        <f t="shared" ref="G194" si="22">+F194+1</f>
        <v>2026</v>
      </c>
      <c r="H194" s="80">
        <f t="shared" ref="H194" si="23">+G194+1</f>
        <v>2027</v>
      </c>
      <c r="I194" s="80">
        <f t="shared" ref="I194" si="24">+H194+1</f>
        <v>2028</v>
      </c>
      <c r="J194" s="80">
        <f t="shared" ref="J194" si="25">+I194+1</f>
        <v>2029</v>
      </c>
      <c r="K194" s="81">
        <f t="shared" ref="K194" si="26">+J194+1</f>
        <v>2030</v>
      </c>
    </row>
    <row r="195" spans="1:12" x14ac:dyDescent="0.35">
      <c r="B195" s="18"/>
      <c r="K195" s="6"/>
    </row>
    <row r="196" spans="1:12" x14ac:dyDescent="0.35">
      <c r="B196" s="39" t="s">
        <v>467</v>
      </c>
      <c r="D196" s="252" t="e">
        <f>(D146+D147+D148+D149+D150+D151+D152+D156)/D100</f>
        <v>#DIV/0!</v>
      </c>
      <c r="E196" s="252" t="e">
        <f t="shared" ref="E196:K196" si="27">(E146+E147+E148+E149+E150+E151+E152+E156)/E100</f>
        <v>#DIV/0!</v>
      </c>
      <c r="F196" s="252" t="e">
        <f t="shared" si="27"/>
        <v>#DIV/0!</v>
      </c>
      <c r="G196" s="252" t="e">
        <f t="shared" si="27"/>
        <v>#DIV/0!</v>
      </c>
      <c r="H196" s="252" t="e">
        <f t="shared" si="27"/>
        <v>#DIV/0!</v>
      </c>
      <c r="I196" s="252" t="e">
        <f t="shared" si="27"/>
        <v>#DIV/0!</v>
      </c>
      <c r="J196" s="252" t="e">
        <f t="shared" si="27"/>
        <v>#DIV/0!</v>
      </c>
      <c r="K196" s="252" t="e">
        <f t="shared" si="27"/>
        <v>#DIV/0!</v>
      </c>
    </row>
    <row r="197" spans="1:12" x14ac:dyDescent="0.35">
      <c r="B197" s="126"/>
      <c r="C197" s="120"/>
      <c r="D197" s="120"/>
      <c r="E197" s="120"/>
      <c r="F197" s="120"/>
      <c r="G197" s="120"/>
      <c r="H197" s="120"/>
      <c r="I197" s="120"/>
      <c r="J197" s="120"/>
      <c r="K197" s="121"/>
    </row>
    <row r="198" spans="1:12" x14ac:dyDescent="0.35"/>
    <row r="199" spans="1:12" x14ac:dyDescent="0.35"/>
    <row r="200" spans="1:12" x14ac:dyDescent="0.35">
      <c r="A200" s="1" t="s">
        <v>327</v>
      </c>
      <c r="B200" s="1" t="s">
        <v>327</v>
      </c>
      <c r="C200" s="1" t="s">
        <v>327</v>
      </c>
      <c r="D200" s="1" t="s">
        <v>327</v>
      </c>
      <c r="E200" s="1" t="s">
        <v>327</v>
      </c>
      <c r="F200" s="1" t="s">
        <v>327</v>
      </c>
      <c r="G200" s="1" t="s">
        <v>327</v>
      </c>
      <c r="H200" s="1" t="s">
        <v>327</v>
      </c>
      <c r="I200" s="1" t="s">
        <v>327</v>
      </c>
      <c r="J200" s="1" t="s">
        <v>327</v>
      </c>
      <c r="K200" s="1" t="s">
        <v>327</v>
      </c>
      <c r="L200" s="1" t="s">
        <v>327</v>
      </c>
    </row>
    <row r="201" spans="1:12" x14ac:dyDescent="0.35"/>
    <row r="202" spans="1:12" x14ac:dyDescent="0.35"/>
    <row r="203" spans="1:12" x14ac:dyDescent="0.35"/>
    <row r="204" spans="1:12" x14ac:dyDescent="0.35"/>
    <row r="205" spans="1:12" x14ac:dyDescent="0.35"/>
    <row r="206" spans="1:12" x14ac:dyDescent="0.35"/>
    <row r="207" spans="1:12" x14ac:dyDescent="0.35"/>
    <row r="208" spans="1:12"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sheetData>
  <dataValidations count="1">
    <dataValidation type="list" errorStyle="warning" allowBlank="1" showInputMessage="1" showErrorMessage="1" errorTitle="Município não existente" error="Por favor selecionar o município a partir da lista." sqref="B7:B42" xr:uid="{00000000-0002-0000-0400-000000000000}">
      <formula1>Municípios</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V22"/>
  <sheetViews>
    <sheetView showGridLines="0" zoomScale="70" zoomScaleNormal="70" workbookViewId="0">
      <pane xSplit="4" ySplit="4" topLeftCell="E5" activePane="bottomRight" state="frozen"/>
      <selection pane="topRight" activeCell="B28" sqref="B28"/>
      <selection pane="bottomLeft" activeCell="B28" sqref="B28"/>
      <selection pane="bottomRight" activeCell="C7" sqref="C7"/>
    </sheetView>
  </sheetViews>
  <sheetFormatPr defaultColWidth="0" defaultRowHeight="14.5" zeroHeight="1" x14ac:dyDescent="0.35"/>
  <cols>
    <col min="1" max="1" width="2.81640625" style="17" customWidth="1"/>
    <col min="2" max="2" width="9.1796875" style="17" customWidth="1"/>
    <col min="3" max="3" width="86.453125" style="17" customWidth="1"/>
    <col min="4" max="4" width="2.1796875" style="17" customWidth="1"/>
    <col min="5" max="12" width="12" style="17" customWidth="1"/>
    <col min="13" max="14" width="30.26953125" style="17" customWidth="1"/>
    <col min="15" max="16" width="19.26953125" style="17" customWidth="1"/>
    <col min="17" max="22" width="0" style="17" hidden="1" customWidth="1"/>
    <col min="23" max="16384" width="9.1796875" style="17" hidden="1"/>
  </cols>
  <sheetData>
    <row r="1" spans="2:16" x14ac:dyDescent="0.35"/>
    <row r="2" spans="2:16" x14ac:dyDescent="0.35">
      <c r="B2" s="436" t="s">
        <v>399</v>
      </c>
      <c r="C2" s="436" t="s">
        <v>400</v>
      </c>
      <c r="E2" s="436" t="s">
        <v>401</v>
      </c>
      <c r="F2" s="436"/>
      <c r="G2" s="436"/>
      <c r="H2" s="436"/>
      <c r="I2" s="436"/>
      <c r="J2" s="436"/>
      <c r="K2" s="436"/>
      <c r="L2" s="436"/>
      <c r="M2" s="437" t="s">
        <v>468</v>
      </c>
      <c r="N2" s="437"/>
      <c r="O2" s="437"/>
      <c r="P2" s="437"/>
    </row>
    <row r="3" spans="2:16" ht="35.25" customHeight="1" x14ac:dyDescent="0.35">
      <c r="B3" s="436"/>
      <c r="C3" s="436"/>
      <c r="E3" s="16">
        <v>2023</v>
      </c>
      <c r="F3" s="16">
        <f t="shared" ref="F3:L3" si="0">+E3+1</f>
        <v>2024</v>
      </c>
      <c r="G3" s="16">
        <f t="shared" si="0"/>
        <v>2025</v>
      </c>
      <c r="H3" s="16">
        <f t="shared" si="0"/>
        <v>2026</v>
      </c>
      <c r="I3" s="16">
        <f t="shared" si="0"/>
        <v>2027</v>
      </c>
      <c r="J3" s="16">
        <f t="shared" si="0"/>
        <v>2028</v>
      </c>
      <c r="K3" s="16">
        <f t="shared" si="0"/>
        <v>2029</v>
      </c>
      <c r="L3" s="16">
        <f t="shared" si="0"/>
        <v>2030</v>
      </c>
      <c r="M3" s="310" t="s">
        <v>469</v>
      </c>
      <c r="N3" s="310" t="s">
        <v>7</v>
      </c>
      <c r="O3" s="311" t="s">
        <v>470</v>
      </c>
      <c r="P3" s="311" t="s">
        <v>471</v>
      </c>
    </row>
    <row r="4" spans="2:16" ht="3" customHeight="1" x14ac:dyDescent="0.35">
      <c r="M4" s="262"/>
      <c r="N4" s="262"/>
      <c r="O4" s="262"/>
      <c r="P4" s="262"/>
    </row>
    <row r="5" spans="2:16" s="223" customFormat="1" ht="22" customHeight="1" x14ac:dyDescent="0.35">
      <c r="B5" s="219" t="s">
        <v>402</v>
      </c>
      <c r="C5" s="220"/>
      <c r="D5" s="221"/>
      <c r="E5" s="222" t="e">
        <f t="shared" ref="E5:L5" si="1">SUM(E$7:E$21)</f>
        <v>#REF!</v>
      </c>
      <c r="F5" s="222" t="e">
        <f t="shared" si="1"/>
        <v>#REF!</v>
      </c>
      <c r="G5" s="222" t="e">
        <f t="shared" si="1"/>
        <v>#REF!</v>
      </c>
      <c r="H5" s="222" t="e">
        <f t="shared" si="1"/>
        <v>#REF!</v>
      </c>
      <c r="I5" s="222" t="e">
        <f t="shared" si="1"/>
        <v>#REF!</v>
      </c>
      <c r="J5" s="222" t="e">
        <f t="shared" si="1"/>
        <v>#REF!</v>
      </c>
      <c r="K5" s="222" t="e">
        <f t="shared" si="1"/>
        <v>#REF!</v>
      </c>
      <c r="L5" s="222" t="e">
        <f t="shared" si="1"/>
        <v>#REF!</v>
      </c>
      <c r="M5" s="438"/>
      <c r="N5" s="438"/>
      <c r="O5" s="438"/>
      <c r="P5" s="438"/>
    </row>
    <row r="6" spans="2:16" ht="22" customHeight="1" x14ac:dyDescent="0.35">
      <c r="B6" s="17">
        <v>1</v>
      </c>
      <c r="C6" s="2" t="e" cm="1">
        <f t="array" aca="1" ref="C6" ca="1">INDIRECT("'4."&amp;B6&amp;"'!D2")</f>
        <v>#REF!</v>
      </c>
      <c r="E6" s="164" t="e">
        <f>SUM(#REF!)</f>
        <v>#REF!</v>
      </c>
      <c r="F6" s="164" t="e">
        <f>SUM(#REF!)</f>
        <v>#REF!</v>
      </c>
      <c r="G6" s="164" t="e">
        <f>SUM(#REF!)</f>
        <v>#REF!</v>
      </c>
      <c r="H6" s="164" t="e">
        <f>SUM(#REF!)</f>
        <v>#REF!</v>
      </c>
      <c r="I6" s="164" t="e">
        <f>SUM(#REF!)</f>
        <v>#REF!</v>
      </c>
      <c r="J6" s="164" t="e">
        <f>SUM(#REF!)</f>
        <v>#REF!</v>
      </c>
      <c r="K6" s="164" t="e">
        <f>SUM(#REF!)</f>
        <v>#REF!</v>
      </c>
      <c r="L6" s="164" t="e">
        <f>SUM(#REF!)</f>
        <v>#REF!</v>
      </c>
      <c r="M6" s="312"/>
      <c r="N6" s="312"/>
      <c r="O6" s="312"/>
      <c r="P6" s="312"/>
    </row>
    <row r="7" spans="2:16" ht="22" customHeight="1" x14ac:dyDescent="0.35">
      <c r="B7" s="17">
        <f>+B6+1</f>
        <v>2</v>
      </c>
      <c r="C7" s="2" t="e" cm="1">
        <f t="array" aca="1" ref="C7" ca="1">INDIRECT("'4."&amp;B7&amp;"'!D2")</f>
        <v>#REF!</v>
      </c>
      <c r="E7" s="164" t="e">
        <f>SUM(#REF!)</f>
        <v>#REF!</v>
      </c>
      <c r="F7" s="164" t="e">
        <f>SUM(#REF!)</f>
        <v>#REF!</v>
      </c>
      <c r="G7" s="164" t="e">
        <f>SUM(#REF!)</f>
        <v>#REF!</v>
      </c>
      <c r="H7" s="164" t="e">
        <f>SUM(#REF!)</f>
        <v>#REF!</v>
      </c>
      <c r="I7" s="164" t="e">
        <f>SUM(#REF!)</f>
        <v>#REF!</v>
      </c>
      <c r="J7" s="164" t="e">
        <f>SUM(#REF!)</f>
        <v>#REF!</v>
      </c>
      <c r="K7" s="164" t="e">
        <f>SUM(#REF!)</f>
        <v>#REF!</v>
      </c>
      <c r="L7" s="164" t="e">
        <f>SUM(#REF!)</f>
        <v>#REF!</v>
      </c>
      <c r="M7" s="312"/>
      <c r="N7" s="312"/>
      <c r="O7" s="312"/>
      <c r="P7" s="312"/>
    </row>
    <row r="8" spans="2:16" ht="22" customHeight="1" x14ac:dyDescent="0.35">
      <c r="B8" s="17">
        <f t="shared" ref="B8:B20" si="2">+B7+1</f>
        <v>3</v>
      </c>
      <c r="C8" s="2" t="e" cm="1">
        <f t="array" aca="1" ref="C8" ca="1">INDIRECT("'4."&amp;B8&amp;"'!D2")</f>
        <v>#REF!</v>
      </c>
      <c r="E8" s="164" t="e">
        <f>SUM(#REF!)</f>
        <v>#REF!</v>
      </c>
      <c r="F8" s="164" t="e">
        <f>SUM(#REF!)</f>
        <v>#REF!</v>
      </c>
      <c r="G8" s="164" t="e">
        <f>SUM(#REF!)</f>
        <v>#REF!</v>
      </c>
      <c r="H8" s="164" t="e">
        <f>SUM(#REF!)</f>
        <v>#REF!</v>
      </c>
      <c r="I8" s="164" t="e">
        <f>SUM(#REF!)</f>
        <v>#REF!</v>
      </c>
      <c r="J8" s="164" t="e">
        <f>SUM(#REF!)</f>
        <v>#REF!</v>
      </c>
      <c r="K8" s="164" t="e">
        <f>SUM(#REF!)</f>
        <v>#REF!</v>
      </c>
      <c r="L8" s="164" t="e">
        <f>SUM(#REF!)</f>
        <v>#REF!</v>
      </c>
      <c r="M8" s="312"/>
      <c r="N8" s="312"/>
      <c r="O8" s="312"/>
      <c r="P8" s="312"/>
    </row>
    <row r="9" spans="2:16" ht="22" customHeight="1" x14ac:dyDescent="0.35">
      <c r="B9" s="17">
        <f t="shared" si="2"/>
        <v>4</v>
      </c>
      <c r="C9" s="2" t="e" cm="1">
        <f t="array" aca="1" ref="C9" ca="1">INDIRECT("'4."&amp;B9&amp;"'!D2")</f>
        <v>#REF!</v>
      </c>
      <c r="E9" s="164" t="e">
        <f>SUM(#REF!)</f>
        <v>#REF!</v>
      </c>
      <c r="F9" s="164" t="e">
        <f>SUM(#REF!)</f>
        <v>#REF!</v>
      </c>
      <c r="G9" s="164" t="e">
        <f>SUM(#REF!)</f>
        <v>#REF!</v>
      </c>
      <c r="H9" s="164" t="e">
        <f>SUM(#REF!)</f>
        <v>#REF!</v>
      </c>
      <c r="I9" s="164" t="e">
        <f>SUM(#REF!)</f>
        <v>#REF!</v>
      </c>
      <c r="J9" s="164" t="e">
        <f>SUM(#REF!)</f>
        <v>#REF!</v>
      </c>
      <c r="K9" s="164" t="e">
        <f>SUM(#REF!)</f>
        <v>#REF!</v>
      </c>
      <c r="L9" s="164" t="e">
        <f>SUM(#REF!)</f>
        <v>#REF!</v>
      </c>
      <c r="M9" s="312"/>
      <c r="N9" s="312"/>
      <c r="O9" s="312"/>
      <c r="P9" s="312"/>
    </row>
    <row r="10" spans="2:16" ht="22" customHeight="1" x14ac:dyDescent="0.35">
      <c r="B10" s="17">
        <f t="shared" si="2"/>
        <v>5</v>
      </c>
      <c r="C10" s="2" t="e" cm="1">
        <f t="array" aca="1" ref="C10" ca="1">INDIRECT("'4."&amp;B10&amp;"'!D2")</f>
        <v>#REF!</v>
      </c>
      <c r="E10" s="164" t="e">
        <f>SUM(#REF!)</f>
        <v>#REF!</v>
      </c>
      <c r="F10" s="164" t="e">
        <f>SUM(#REF!)</f>
        <v>#REF!</v>
      </c>
      <c r="G10" s="164" t="e">
        <f>SUM(#REF!)</f>
        <v>#REF!</v>
      </c>
      <c r="H10" s="164" t="e">
        <f>SUM(#REF!)</f>
        <v>#REF!</v>
      </c>
      <c r="I10" s="164" t="e">
        <f>SUM(#REF!)</f>
        <v>#REF!</v>
      </c>
      <c r="J10" s="164" t="e">
        <f>SUM(#REF!)</f>
        <v>#REF!</v>
      </c>
      <c r="K10" s="164" t="e">
        <f>SUM(#REF!)</f>
        <v>#REF!</v>
      </c>
      <c r="L10" s="164" t="e">
        <f>SUM(#REF!)</f>
        <v>#REF!</v>
      </c>
      <c r="M10" s="312"/>
      <c r="N10" s="312"/>
      <c r="O10" s="312"/>
      <c r="P10" s="312"/>
    </row>
    <row r="11" spans="2:16" ht="22" customHeight="1" x14ac:dyDescent="0.35">
      <c r="B11" s="17">
        <f t="shared" si="2"/>
        <v>6</v>
      </c>
      <c r="C11" s="2" t="e" cm="1">
        <f t="array" aca="1" ref="C11" ca="1">INDIRECT("'4."&amp;B11&amp;"'!D2")</f>
        <v>#REF!</v>
      </c>
      <c r="E11" s="164" t="e">
        <f>SUM(#REF!)</f>
        <v>#REF!</v>
      </c>
      <c r="F11" s="164" t="e">
        <f>SUM(#REF!)</f>
        <v>#REF!</v>
      </c>
      <c r="G11" s="164" t="e">
        <f>SUM(#REF!)</f>
        <v>#REF!</v>
      </c>
      <c r="H11" s="164" t="e">
        <f>SUM(#REF!)</f>
        <v>#REF!</v>
      </c>
      <c r="I11" s="164" t="e">
        <f>SUM(#REF!)</f>
        <v>#REF!</v>
      </c>
      <c r="J11" s="164" t="e">
        <f>SUM(#REF!)</f>
        <v>#REF!</v>
      </c>
      <c r="K11" s="164" t="e">
        <f>SUM(#REF!)</f>
        <v>#REF!</v>
      </c>
      <c r="L11" s="164" t="e">
        <f>SUM(#REF!)</f>
        <v>#REF!</v>
      </c>
      <c r="M11" s="312"/>
      <c r="N11" s="312"/>
      <c r="O11" s="312"/>
      <c r="P11" s="312"/>
    </row>
    <row r="12" spans="2:16" ht="22" customHeight="1" x14ac:dyDescent="0.35">
      <c r="B12" s="17">
        <f t="shared" si="2"/>
        <v>7</v>
      </c>
      <c r="C12" s="2" t="e" cm="1">
        <f t="array" aca="1" ref="C12" ca="1">INDIRECT("'4."&amp;B12&amp;"'!D2")</f>
        <v>#REF!</v>
      </c>
      <c r="E12" s="164" t="e">
        <f>SUM(#REF!)</f>
        <v>#REF!</v>
      </c>
      <c r="F12" s="164" t="e">
        <f>SUM(#REF!)</f>
        <v>#REF!</v>
      </c>
      <c r="G12" s="164" t="e">
        <f>SUM(#REF!)</f>
        <v>#REF!</v>
      </c>
      <c r="H12" s="164" t="e">
        <f>SUM(#REF!)</f>
        <v>#REF!</v>
      </c>
      <c r="I12" s="164" t="e">
        <f>SUM(#REF!)</f>
        <v>#REF!</v>
      </c>
      <c r="J12" s="164" t="e">
        <f>SUM(#REF!)</f>
        <v>#REF!</v>
      </c>
      <c r="K12" s="164" t="e">
        <f>SUM(#REF!)</f>
        <v>#REF!</v>
      </c>
      <c r="L12" s="164" t="e">
        <f>SUM(#REF!)</f>
        <v>#REF!</v>
      </c>
      <c r="M12" s="312"/>
      <c r="N12" s="312"/>
      <c r="O12" s="312"/>
      <c r="P12" s="312"/>
    </row>
    <row r="13" spans="2:16" ht="22" customHeight="1" x14ac:dyDescent="0.35">
      <c r="B13" s="17">
        <f t="shared" si="2"/>
        <v>8</v>
      </c>
      <c r="C13" s="2" t="e" cm="1">
        <f t="array" aca="1" ref="C13" ca="1">INDIRECT("'4."&amp;B13&amp;"'!D2")</f>
        <v>#REF!</v>
      </c>
      <c r="E13" s="164" t="e">
        <f>SUM(#REF!)</f>
        <v>#REF!</v>
      </c>
      <c r="F13" s="164" t="e">
        <f>SUM(#REF!)</f>
        <v>#REF!</v>
      </c>
      <c r="G13" s="164" t="e">
        <f>SUM(#REF!)</f>
        <v>#REF!</v>
      </c>
      <c r="H13" s="164" t="e">
        <f>SUM(#REF!)</f>
        <v>#REF!</v>
      </c>
      <c r="I13" s="164" t="e">
        <f>SUM(#REF!)</f>
        <v>#REF!</v>
      </c>
      <c r="J13" s="164" t="e">
        <f>SUM(#REF!)</f>
        <v>#REF!</v>
      </c>
      <c r="K13" s="164" t="e">
        <f>SUM(#REF!)</f>
        <v>#REF!</v>
      </c>
      <c r="L13" s="164" t="e">
        <f>SUM(#REF!)</f>
        <v>#REF!</v>
      </c>
      <c r="M13" s="312"/>
      <c r="N13" s="312"/>
      <c r="O13" s="312"/>
      <c r="P13" s="312"/>
    </row>
    <row r="14" spans="2:16" ht="22" customHeight="1" x14ac:dyDescent="0.35">
      <c r="B14" s="17">
        <f t="shared" si="2"/>
        <v>9</v>
      </c>
      <c r="C14" s="2" t="e" cm="1">
        <f t="array" aca="1" ref="C14" ca="1">INDIRECT("'4."&amp;B14&amp;"'!D2")</f>
        <v>#REF!</v>
      </c>
      <c r="E14" s="164" t="e">
        <f>SUM(#REF!)</f>
        <v>#REF!</v>
      </c>
      <c r="F14" s="164" t="e">
        <f>SUM(#REF!)</f>
        <v>#REF!</v>
      </c>
      <c r="G14" s="164" t="e">
        <f>SUM(#REF!)</f>
        <v>#REF!</v>
      </c>
      <c r="H14" s="164" t="e">
        <f>SUM(#REF!)</f>
        <v>#REF!</v>
      </c>
      <c r="I14" s="164" t="e">
        <f>SUM(#REF!)</f>
        <v>#REF!</v>
      </c>
      <c r="J14" s="164" t="e">
        <f>SUM(#REF!)</f>
        <v>#REF!</v>
      </c>
      <c r="K14" s="164" t="e">
        <f>SUM(#REF!)</f>
        <v>#REF!</v>
      </c>
      <c r="L14" s="164" t="e">
        <f>SUM(#REF!)</f>
        <v>#REF!</v>
      </c>
      <c r="M14" s="312"/>
      <c r="N14" s="312"/>
      <c r="O14" s="312"/>
      <c r="P14" s="312"/>
    </row>
    <row r="15" spans="2:16" ht="22" customHeight="1" x14ac:dyDescent="0.35">
      <c r="B15" s="17">
        <f t="shared" si="2"/>
        <v>10</v>
      </c>
      <c r="C15" s="2" t="e" cm="1">
        <f t="array" aca="1" ref="C15" ca="1">INDIRECT("'4."&amp;B15&amp;"'!D2")</f>
        <v>#REF!</v>
      </c>
      <c r="E15" s="164" t="e">
        <f>SUM(#REF!)</f>
        <v>#REF!</v>
      </c>
      <c r="F15" s="164" t="e">
        <f>SUM(#REF!)</f>
        <v>#REF!</v>
      </c>
      <c r="G15" s="164" t="e">
        <f>SUM(#REF!)</f>
        <v>#REF!</v>
      </c>
      <c r="H15" s="164" t="e">
        <f>SUM(#REF!)</f>
        <v>#REF!</v>
      </c>
      <c r="I15" s="164" t="e">
        <f>SUM(#REF!)</f>
        <v>#REF!</v>
      </c>
      <c r="J15" s="164" t="e">
        <f>SUM(#REF!)</f>
        <v>#REF!</v>
      </c>
      <c r="K15" s="164" t="e">
        <f>SUM(#REF!)</f>
        <v>#REF!</v>
      </c>
      <c r="L15" s="164" t="e">
        <f>SUM(#REF!)</f>
        <v>#REF!</v>
      </c>
      <c r="M15" s="312"/>
      <c r="N15" s="312"/>
      <c r="O15" s="312"/>
      <c r="P15" s="312"/>
    </row>
    <row r="16" spans="2:16" ht="22" customHeight="1" x14ac:dyDescent="0.35">
      <c r="B16" s="17">
        <f t="shared" si="2"/>
        <v>11</v>
      </c>
      <c r="C16" s="2" t="e" cm="1">
        <f t="array" aca="1" ref="C16" ca="1">INDIRECT("'4."&amp;B16&amp;"'!D2")</f>
        <v>#REF!</v>
      </c>
      <c r="E16" s="164" t="e">
        <f>SUM(#REF!)</f>
        <v>#REF!</v>
      </c>
      <c r="F16" s="164" t="e">
        <f>SUM(#REF!)</f>
        <v>#REF!</v>
      </c>
      <c r="G16" s="164" t="e">
        <f>SUM(#REF!)</f>
        <v>#REF!</v>
      </c>
      <c r="H16" s="164" t="e">
        <f>SUM(#REF!)</f>
        <v>#REF!</v>
      </c>
      <c r="I16" s="164" t="e">
        <f>SUM(#REF!)</f>
        <v>#REF!</v>
      </c>
      <c r="J16" s="164" t="e">
        <f>SUM(#REF!)</f>
        <v>#REF!</v>
      </c>
      <c r="K16" s="164" t="e">
        <f>SUM(#REF!)</f>
        <v>#REF!</v>
      </c>
      <c r="L16" s="164" t="e">
        <f>SUM(#REF!)</f>
        <v>#REF!</v>
      </c>
      <c r="M16" s="312"/>
      <c r="N16" s="312"/>
      <c r="O16" s="312"/>
      <c r="P16" s="312"/>
    </row>
    <row r="17" spans="1:16" ht="22" customHeight="1" x14ac:dyDescent="0.35">
      <c r="B17" s="17">
        <f t="shared" si="2"/>
        <v>12</v>
      </c>
      <c r="C17" s="2" t="e" cm="1">
        <f t="array" aca="1" ref="C17" ca="1">INDIRECT("'4."&amp;B17&amp;"'!D2")</f>
        <v>#REF!</v>
      </c>
      <c r="E17" s="164" t="e">
        <f>SUM(#REF!)</f>
        <v>#REF!</v>
      </c>
      <c r="F17" s="164" t="e">
        <f>SUM(#REF!)</f>
        <v>#REF!</v>
      </c>
      <c r="G17" s="164" t="e">
        <f>SUM(#REF!)</f>
        <v>#REF!</v>
      </c>
      <c r="H17" s="164" t="e">
        <f>SUM(#REF!)</f>
        <v>#REF!</v>
      </c>
      <c r="I17" s="164" t="e">
        <f>SUM(#REF!)</f>
        <v>#REF!</v>
      </c>
      <c r="J17" s="164" t="e">
        <f>SUM(#REF!)</f>
        <v>#REF!</v>
      </c>
      <c r="K17" s="164" t="e">
        <f>SUM(#REF!)</f>
        <v>#REF!</v>
      </c>
      <c r="L17" s="164" t="e">
        <f>SUM(#REF!)</f>
        <v>#REF!</v>
      </c>
      <c r="M17" s="312"/>
      <c r="N17" s="312"/>
      <c r="O17" s="312"/>
      <c r="P17" s="312"/>
    </row>
    <row r="18" spans="1:16" ht="22" customHeight="1" x14ac:dyDescent="0.35">
      <c r="B18" s="17">
        <f t="shared" si="2"/>
        <v>13</v>
      </c>
      <c r="C18" s="2" t="e" cm="1">
        <f t="array" aca="1" ref="C18" ca="1">INDIRECT("'4."&amp;B18&amp;"'!D2")</f>
        <v>#REF!</v>
      </c>
      <c r="E18" s="164" t="e">
        <f>SUM(#REF!)</f>
        <v>#REF!</v>
      </c>
      <c r="F18" s="164" t="e">
        <f>SUM(#REF!)</f>
        <v>#REF!</v>
      </c>
      <c r="G18" s="164" t="e">
        <f>SUM(#REF!)</f>
        <v>#REF!</v>
      </c>
      <c r="H18" s="164" t="e">
        <f>SUM(#REF!)</f>
        <v>#REF!</v>
      </c>
      <c r="I18" s="164" t="e">
        <f>SUM(#REF!)</f>
        <v>#REF!</v>
      </c>
      <c r="J18" s="164" t="e">
        <f>SUM(#REF!)</f>
        <v>#REF!</v>
      </c>
      <c r="K18" s="164" t="e">
        <f>SUM(#REF!)</f>
        <v>#REF!</v>
      </c>
      <c r="L18" s="164" t="e">
        <f>SUM(#REF!)</f>
        <v>#REF!</v>
      </c>
      <c r="M18" s="312"/>
      <c r="N18" s="312"/>
      <c r="O18" s="312"/>
      <c r="P18" s="312"/>
    </row>
    <row r="19" spans="1:16" ht="22" customHeight="1" x14ac:dyDescent="0.35">
      <c r="B19" s="17">
        <f t="shared" si="2"/>
        <v>14</v>
      </c>
      <c r="C19" s="2" t="e" cm="1">
        <f t="array" aca="1" ref="C19" ca="1">INDIRECT("'4."&amp;B19&amp;"'!D2")</f>
        <v>#REF!</v>
      </c>
      <c r="E19" s="164" t="e">
        <f>SUM(#REF!)</f>
        <v>#REF!</v>
      </c>
      <c r="F19" s="164" t="e">
        <f>SUM(#REF!)</f>
        <v>#REF!</v>
      </c>
      <c r="G19" s="164" t="e">
        <f>SUM(#REF!)</f>
        <v>#REF!</v>
      </c>
      <c r="H19" s="164" t="e">
        <f>SUM(#REF!)</f>
        <v>#REF!</v>
      </c>
      <c r="I19" s="164" t="e">
        <f>SUM(#REF!)</f>
        <v>#REF!</v>
      </c>
      <c r="J19" s="164" t="e">
        <f>SUM(#REF!)</f>
        <v>#REF!</v>
      </c>
      <c r="K19" s="164" t="e">
        <f>SUM(#REF!)</f>
        <v>#REF!</v>
      </c>
      <c r="L19" s="164" t="e">
        <f>SUM(#REF!)</f>
        <v>#REF!</v>
      </c>
      <c r="M19" s="312"/>
      <c r="N19" s="312"/>
      <c r="O19" s="312"/>
      <c r="P19" s="312"/>
    </row>
    <row r="20" spans="1:16" ht="22" customHeight="1" x14ac:dyDescent="0.35">
      <c r="B20" s="17">
        <f t="shared" si="2"/>
        <v>15</v>
      </c>
      <c r="C20" s="2" t="e" cm="1">
        <f t="array" aca="1" ref="C20" ca="1">INDIRECT("'4."&amp;B20&amp;"'!D2")</f>
        <v>#REF!</v>
      </c>
      <c r="E20" s="164" t="e">
        <f>SUM(#REF!)</f>
        <v>#REF!</v>
      </c>
      <c r="F20" s="164" t="e">
        <f>SUM(#REF!)</f>
        <v>#REF!</v>
      </c>
      <c r="G20" s="164" t="e">
        <f>SUM(#REF!)</f>
        <v>#REF!</v>
      </c>
      <c r="H20" s="164" t="e">
        <f>SUM(#REF!)</f>
        <v>#REF!</v>
      </c>
      <c r="I20" s="164" t="e">
        <f>SUM(#REF!)</f>
        <v>#REF!</v>
      </c>
      <c r="J20" s="164" t="e">
        <f>SUM(#REF!)</f>
        <v>#REF!</v>
      </c>
      <c r="K20" s="164" t="e">
        <f>SUM(#REF!)</f>
        <v>#REF!</v>
      </c>
      <c r="L20" s="164" t="e">
        <f>SUM(#REF!)</f>
        <v>#REF!</v>
      </c>
      <c r="M20" s="312"/>
      <c r="N20" s="312"/>
      <c r="O20" s="312"/>
      <c r="P20" s="312"/>
    </row>
    <row r="21" spans="1:16" x14ac:dyDescent="0.35">
      <c r="C21" s="263" t="s">
        <v>472</v>
      </c>
      <c r="M21" s="312"/>
      <c r="N21" s="312"/>
      <c r="O21" s="312"/>
      <c r="P21" s="312"/>
    </row>
    <row r="22" spans="1:16" x14ac:dyDescent="0.35">
      <c r="A22" s="17" t="s">
        <v>327</v>
      </c>
      <c r="B22" s="17" t="s">
        <v>327</v>
      </c>
      <c r="C22" s="17" t="s">
        <v>327</v>
      </c>
      <c r="D22" s="17" t="s">
        <v>327</v>
      </c>
      <c r="E22" s="17" t="s">
        <v>327</v>
      </c>
      <c r="F22" s="17" t="s">
        <v>327</v>
      </c>
      <c r="G22" s="17" t="s">
        <v>327</v>
      </c>
      <c r="H22" s="17" t="s">
        <v>327</v>
      </c>
      <c r="I22" s="17" t="s">
        <v>327</v>
      </c>
      <c r="J22" s="17" t="s">
        <v>327</v>
      </c>
      <c r="K22" s="17" t="s">
        <v>327</v>
      </c>
      <c r="L22" s="17" t="s">
        <v>327</v>
      </c>
      <c r="M22" s="17" t="s">
        <v>327</v>
      </c>
    </row>
  </sheetData>
  <mergeCells count="5">
    <mergeCell ref="B2:B3"/>
    <mergeCell ref="C2:C3"/>
    <mergeCell ref="E2:L2"/>
    <mergeCell ref="M2:P2"/>
    <mergeCell ref="M5:P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Aux!$H$22:$J$22</xm:f>
          </x14:formula1>
          <xm:sqref>M6:M21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L55"/>
  <sheetViews>
    <sheetView showGridLines="0" zoomScale="60" zoomScaleNormal="60" workbookViewId="0">
      <pane ySplit="3" topLeftCell="A4" activePane="bottomLeft" state="frozen"/>
      <selection activeCell="B28" sqref="B28"/>
      <selection pane="bottomLeft" activeCell="H39" sqref="H39"/>
    </sheetView>
  </sheetViews>
  <sheetFormatPr defaultColWidth="0" defaultRowHeight="14.5" zeroHeight="1" x14ac:dyDescent="0.35"/>
  <cols>
    <col min="1" max="1" width="2.81640625" customWidth="1"/>
    <col min="2" max="2" width="78.81640625" customWidth="1"/>
    <col min="3" max="11" width="13" customWidth="1"/>
    <col min="12" max="12" width="2.81640625" customWidth="1"/>
  </cols>
  <sheetData>
    <row r="1" spans="2:11" x14ac:dyDescent="0.35"/>
    <row r="2" spans="2:11" s="1" customFormat="1" ht="22" customHeight="1" x14ac:dyDescent="0.35">
      <c r="B2" s="435" t="s">
        <v>328</v>
      </c>
      <c r="C2" s="435"/>
      <c r="D2" s="435"/>
      <c r="E2" s="435"/>
      <c r="F2" s="435"/>
      <c r="G2" s="435"/>
      <c r="H2" s="435"/>
      <c r="I2" s="435"/>
      <c r="J2" s="435"/>
      <c r="K2" s="435"/>
    </row>
    <row r="3" spans="2:11" ht="5.15" customHeight="1" x14ac:dyDescent="0.35"/>
    <row r="4" spans="2:11" ht="30" customHeight="1" x14ac:dyDescent="0.35">
      <c r="B4" s="324" t="s">
        <v>329</v>
      </c>
      <c r="C4" s="325">
        <v>2022</v>
      </c>
      <c r="D4" s="326">
        <f t="shared" ref="D4:K4" si="0">+C4+1</f>
        <v>2023</v>
      </c>
      <c r="E4" s="326">
        <f t="shared" si="0"/>
        <v>2024</v>
      </c>
      <c r="F4" s="326">
        <f t="shared" si="0"/>
        <v>2025</v>
      </c>
      <c r="G4" s="326">
        <f t="shared" si="0"/>
        <v>2026</v>
      </c>
      <c r="H4" s="326">
        <f t="shared" si="0"/>
        <v>2027</v>
      </c>
      <c r="I4" s="326">
        <f t="shared" si="0"/>
        <v>2028</v>
      </c>
      <c r="J4" s="326">
        <f t="shared" si="0"/>
        <v>2029</v>
      </c>
      <c r="K4" s="327">
        <f t="shared" si="0"/>
        <v>2030</v>
      </c>
    </row>
    <row r="5" spans="2:11" x14ac:dyDescent="0.35">
      <c r="B5" s="328"/>
      <c r="K5" s="329"/>
    </row>
    <row r="6" spans="2:11" x14ac:dyDescent="0.35">
      <c r="B6" s="330" t="s">
        <v>330</v>
      </c>
      <c r="C6" s="73">
        <v>1</v>
      </c>
      <c r="D6" s="73">
        <v>1</v>
      </c>
      <c r="E6" s="73">
        <v>1</v>
      </c>
      <c r="F6" s="73">
        <v>1</v>
      </c>
      <c r="G6" s="73">
        <v>1</v>
      </c>
      <c r="H6" s="73">
        <v>1</v>
      </c>
      <c r="I6" s="73">
        <v>1</v>
      </c>
      <c r="J6" s="73">
        <v>1</v>
      </c>
      <c r="K6" s="331">
        <v>1</v>
      </c>
    </row>
    <row r="7" spans="2:11" x14ac:dyDescent="0.35">
      <c r="B7" s="330" t="s">
        <v>331</v>
      </c>
      <c r="C7" s="75">
        <v>0</v>
      </c>
      <c r="D7" s="75">
        <v>0</v>
      </c>
      <c r="E7" s="75">
        <v>0</v>
      </c>
      <c r="F7" s="75">
        <v>0</v>
      </c>
      <c r="G7" s="75">
        <v>0</v>
      </c>
      <c r="H7" s="75">
        <v>0</v>
      </c>
      <c r="I7" s="75">
        <v>0</v>
      </c>
      <c r="J7" s="75">
        <v>0</v>
      </c>
      <c r="K7" s="332">
        <v>0</v>
      </c>
    </row>
    <row r="8" spans="2:11" x14ac:dyDescent="0.35">
      <c r="B8" s="330" t="s">
        <v>332</v>
      </c>
      <c r="C8" s="76">
        <v>1</v>
      </c>
      <c r="D8" s="76">
        <v>1</v>
      </c>
      <c r="E8" s="76">
        <v>1</v>
      </c>
      <c r="F8" s="76">
        <v>2</v>
      </c>
      <c r="G8" s="76">
        <f>F8</f>
        <v>2</v>
      </c>
      <c r="H8" s="76">
        <f t="shared" ref="H8:K8" si="1">G8</f>
        <v>2</v>
      </c>
      <c r="I8" s="76">
        <f t="shared" si="1"/>
        <v>2</v>
      </c>
      <c r="J8" s="76">
        <f t="shared" si="1"/>
        <v>2</v>
      </c>
      <c r="K8" s="333">
        <f t="shared" si="1"/>
        <v>2</v>
      </c>
    </row>
    <row r="9" spans="2:11" x14ac:dyDescent="0.35">
      <c r="B9" s="334" t="s">
        <v>333</v>
      </c>
      <c r="C9" s="86"/>
      <c r="D9" s="86"/>
      <c r="E9" s="86"/>
      <c r="F9" s="86"/>
      <c r="G9" s="86"/>
      <c r="H9" s="86"/>
      <c r="I9" s="86"/>
      <c r="J9" s="86"/>
      <c r="K9" s="335"/>
    </row>
    <row r="10" spans="2:11" x14ac:dyDescent="0.35">
      <c r="B10" s="336" t="s">
        <v>413</v>
      </c>
      <c r="C10" s="73">
        <v>702</v>
      </c>
      <c r="D10" s="73">
        <v>642.75</v>
      </c>
      <c r="E10" s="73">
        <v>583.5</v>
      </c>
      <c r="F10" s="73">
        <v>524.25</v>
      </c>
      <c r="G10" s="73">
        <v>465</v>
      </c>
      <c r="H10" s="73">
        <v>405.75</v>
      </c>
      <c r="I10" s="73">
        <v>346.5</v>
      </c>
      <c r="J10" s="73">
        <v>287.25</v>
      </c>
      <c r="K10" s="331">
        <v>228</v>
      </c>
    </row>
    <row r="11" spans="2:11" x14ac:dyDescent="0.35">
      <c r="B11" s="336" t="s">
        <v>334</v>
      </c>
      <c r="C11" s="75">
        <v>228</v>
      </c>
      <c r="D11" s="75">
        <f>C11</f>
        <v>228</v>
      </c>
      <c r="E11" s="75">
        <f t="shared" ref="E11:K11" si="2">D11</f>
        <v>228</v>
      </c>
      <c r="F11" s="75">
        <f t="shared" si="2"/>
        <v>228</v>
      </c>
      <c r="G11" s="75">
        <f t="shared" si="2"/>
        <v>228</v>
      </c>
      <c r="H11" s="75">
        <f t="shared" si="2"/>
        <v>228</v>
      </c>
      <c r="I11" s="75">
        <f t="shared" si="2"/>
        <v>228</v>
      </c>
      <c r="J11" s="75">
        <f t="shared" si="2"/>
        <v>228</v>
      </c>
      <c r="K11" s="332">
        <f t="shared" si="2"/>
        <v>228</v>
      </c>
    </row>
    <row r="12" spans="2:11" x14ac:dyDescent="0.35">
      <c r="B12" s="336" t="s">
        <v>414</v>
      </c>
      <c r="C12" s="75">
        <v>0</v>
      </c>
      <c r="D12" s="75">
        <v>0</v>
      </c>
      <c r="E12" s="75">
        <v>33.16860916860918</v>
      </c>
      <c r="F12" s="75">
        <v>81.547426640200072</v>
      </c>
      <c r="G12" s="75">
        <v>97.416593822843822</v>
      </c>
      <c r="H12" s="75">
        <v>113.19921571484072</v>
      </c>
      <c r="I12" s="75">
        <v>128.80908443408447</v>
      </c>
      <c r="J12" s="75">
        <v>160.28512382679048</v>
      </c>
      <c r="K12" s="75">
        <v>191.50685852608933</v>
      </c>
    </row>
    <row r="13" spans="2:11" x14ac:dyDescent="0.35">
      <c r="B13" s="334" t="s">
        <v>335</v>
      </c>
      <c r="C13" s="86"/>
      <c r="D13" s="86"/>
      <c r="E13" s="86"/>
      <c r="F13" s="86"/>
      <c r="G13" s="86"/>
      <c r="H13" s="86"/>
      <c r="I13" s="86"/>
      <c r="J13" s="86"/>
      <c r="K13" s="335"/>
    </row>
    <row r="14" spans="2:11" x14ac:dyDescent="0.35">
      <c r="B14" s="336" t="s">
        <v>415</v>
      </c>
      <c r="C14" s="73">
        <v>0</v>
      </c>
      <c r="D14" s="73">
        <v>0</v>
      </c>
      <c r="E14" s="73">
        <v>0</v>
      </c>
      <c r="F14" s="73">
        <v>0</v>
      </c>
      <c r="G14" s="73">
        <v>0</v>
      </c>
      <c r="H14" s="73">
        <v>0</v>
      </c>
      <c r="I14" s="73">
        <v>0</v>
      </c>
      <c r="J14" s="73">
        <v>0</v>
      </c>
      <c r="K14" s="331">
        <v>0</v>
      </c>
    </row>
    <row r="15" spans="2:11" x14ac:dyDescent="0.35">
      <c r="B15" s="336" t="s">
        <v>336</v>
      </c>
      <c r="C15" s="75">
        <v>1800</v>
      </c>
      <c r="D15" s="75"/>
      <c r="E15" s="75"/>
      <c r="F15" s="75"/>
      <c r="G15" s="75"/>
      <c r="H15" s="75"/>
      <c r="I15" s="75"/>
      <c r="J15" s="75"/>
      <c r="K15" s="332"/>
    </row>
    <row r="16" spans="2:11" x14ac:dyDescent="0.35">
      <c r="B16" s="336" t="s">
        <v>416</v>
      </c>
      <c r="C16" s="76">
        <v>0</v>
      </c>
      <c r="D16" s="76">
        <v>0</v>
      </c>
      <c r="E16" s="76">
        <v>126.05042016806723</v>
      </c>
      <c r="F16" s="76">
        <v>210.0840336134454</v>
      </c>
      <c r="G16" s="76">
        <v>294.11764705882354</v>
      </c>
      <c r="H16" s="76">
        <v>420.1680672268908</v>
      </c>
      <c r="I16" s="76">
        <v>630.2521008403362</v>
      </c>
      <c r="J16" s="76">
        <v>840.3361344537816</v>
      </c>
      <c r="K16" s="333">
        <v>1140.8865546218487</v>
      </c>
    </row>
    <row r="17" spans="2:11" x14ac:dyDescent="0.35">
      <c r="B17" s="334" t="s">
        <v>337</v>
      </c>
      <c r="C17" s="86"/>
      <c r="D17" s="86"/>
      <c r="E17" s="86"/>
      <c r="F17" s="86"/>
      <c r="G17" s="86"/>
      <c r="H17" s="86"/>
      <c r="I17" s="86"/>
      <c r="J17" s="86"/>
      <c r="K17" s="335"/>
    </row>
    <row r="18" spans="2:11" x14ac:dyDescent="0.35">
      <c r="B18" s="336" t="s">
        <v>338</v>
      </c>
      <c r="C18" s="73">
        <v>0</v>
      </c>
      <c r="D18" s="73">
        <v>0</v>
      </c>
      <c r="E18" s="73">
        <v>0</v>
      </c>
      <c r="F18" s="73">
        <v>0</v>
      </c>
      <c r="G18" s="73">
        <v>0</v>
      </c>
      <c r="H18" s="73">
        <v>0</v>
      </c>
      <c r="I18" s="73">
        <v>0</v>
      </c>
      <c r="J18" s="73">
        <v>0</v>
      </c>
      <c r="K18" s="331">
        <v>0</v>
      </c>
    </row>
    <row r="19" spans="2:11" x14ac:dyDescent="0.35">
      <c r="B19" s="336" t="s">
        <v>339</v>
      </c>
      <c r="C19" s="378">
        <v>9</v>
      </c>
      <c r="D19" s="378">
        <v>9</v>
      </c>
      <c r="E19" s="378">
        <v>9</v>
      </c>
      <c r="F19" s="378">
        <v>9</v>
      </c>
      <c r="G19" s="378">
        <v>9</v>
      </c>
      <c r="H19" s="378">
        <v>9</v>
      </c>
      <c r="I19" s="378">
        <v>9</v>
      </c>
      <c r="J19" s="378">
        <v>9</v>
      </c>
      <c r="K19" s="379">
        <v>9</v>
      </c>
    </row>
    <row r="20" spans="2:11" x14ac:dyDescent="0.35">
      <c r="B20" s="336" t="s">
        <v>340</v>
      </c>
      <c r="C20" s="75">
        <v>0</v>
      </c>
      <c r="D20" s="75">
        <v>0</v>
      </c>
      <c r="E20" s="75">
        <v>0</v>
      </c>
      <c r="F20" s="75">
        <v>0</v>
      </c>
      <c r="G20" s="75">
        <v>0</v>
      </c>
      <c r="H20" s="75">
        <v>0</v>
      </c>
      <c r="I20" s="75">
        <v>0</v>
      </c>
      <c r="J20" s="75">
        <v>0</v>
      </c>
      <c r="K20" s="332">
        <v>0</v>
      </c>
    </row>
    <row r="21" spans="2:11" x14ac:dyDescent="0.35">
      <c r="B21" s="336" t="s">
        <v>341</v>
      </c>
      <c r="C21" s="75">
        <v>21</v>
      </c>
      <c r="D21" s="75">
        <v>21</v>
      </c>
      <c r="E21" s="75">
        <v>21</v>
      </c>
      <c r="F21" s="75">
        <v>21</v>
      </c>
      <c r="G21" s="75">
        <v>21</v>
      </c>
      <c r="H21" s="75">
        <v>21</v>
      </c>
      <c r="I21" s="75">
        <v>21</v>
      </c>
      <c r="J21" s="75">
        <v>21</v>
      </c>
      <c r="K21" s="332">
        <v>21</v>
      </c>
    </row>
    <row r="22" spans="2:11" x14ac:dyDescent="0.35">
      <c r="B22" s="336" t="s">
        <v>342</v>
      </c>
      <c r="C22" s="75">
        <v>0</v>
      </c>
      <c r="D22" s="75">
        <v>0</v>
      </c>
      <c r="E22" s="75">
        <v>0</v>
      </c>
      <c r="F22" s="75">
        <v>0</v>
      </c>
      <c r="G22" s="75">
        <v>0</v>
      </c>
      <c r="H22" s="75">
        <v>0</v>
      </c>
      <c r="I22" s="75">
        <v>0</v>
      </c>
      <c r="J22" s="75">
        <v>0</v>
      </c>
      <c r="K22" s="332">
        <v>0</v>
      </c>
    </row>
    <row r="23" spans="2:11" x14ac:dyDescent="0.35">
      <c r="B23" s="336" t="s">
        <v>343</v>
      </c>
      <c r="C23" s="76">
        <v>0</v>
      </c>
      <c r="D23" s="76">
        <v>0</v>
      </c>
      <c r="E23" s="76">
        <v>0</v>
      </c>
      <c r="F23" s="76">
        <v>0</v>
      </c>
      <c r="G23" s="76">
        <v>0</v>
      </c>
      <c r="H23" s="76">
        <v>0</v>
      </c>
      <c r="I23" s="76">
        <v>0</v>
      </c>
      <c r="J23" s="76">
        <v>0</v>
      </c>
      <c r="K23" s="333">
        <v>0</v>
      </c>
    </row>
    <row r="24" spans="2:11" x14ac:dyDescent="0.35">
      <c r="B24" s="336" t="s">
        <v>344</v>
      </c>
      <c r="C24" s="86"/>
      <c r="D24" s="86"/>
      <c r="E24" s="86"/>
      <c r="F24" s="86"/>
      <c r="G24" s="86"/>
      <c r="H24" s="86"/>
      <c r="I24" s="86"/>
      <c r="J24" s="86"/>
      <c r="K24" s="335"/>
    </row>
    <row r="25" spans="2:11" x14ac:dyDescent="0.35">
      <c r="B25" s="337"/>
      <c r="C25" s="73"/>
      <c r="D25" s="73"/>
      <c r="E25" s="73"/>
      <c r="F25" s="73"/>
      <c r="G25" s="73"/>
      <c r="H25" s="73"/>
      <c r="I25" s="73"/>
      <c r="J25" s="73"/>
      <c r="K25" s="331"/>
    </row>
    <row r="26" spans="2:11" x14ac:dyDescent="0.35">
      <c r="B26" s="337"/>
      <c r="C26" s="73"/>
      <c r="D26" s="73"/>
      <c r="E26" s="73"/>
      <c r="F26" s="73"/>
      <c r="G26" s="73"/>
      <c r="H26" s="73"/>
      <c r="I26" s="73"/>
      <c r="J26" s="73"/>
      <c r="K26" s="331"/>
    </row>
    <row r="27" spans="2:11" x14ac:dyDescent="0.35">
      <c r="B27" s="337"/>
      <c r="C27" s="73"/>
      <c r="D27" s="73"/>
      <c r="E27" s="73"/>
      <c r="F27" s="73"/>
      <c r="G27" s="73"/>
      <c r="H27" s="73"/>
      <c r="I27" s="73"/>
      <c r="J27" s="73"/>
      <c r="K27" s="331"/>
    </row>
    <row r="28" spans="2:11" x14ac:dyDescent="0.35">
      <c r="B28" s="337"/>
      <c r="C28" s="73"/>
      <c r="D28" s="73"/>
      <c r="E28" s="73"/>
      <c r="F28" s="73"/>
      <c r="G28" s="73"/>
      <c r="H28" s="73"/>
      <c r="I28" s="73"/>
      <c r="J28" s="73"/>
      <c r="K28" s="331"/>
    </row>
    <row r="29" spans="2:11" x14ac:dyDescent="0.35">
      <c r="B29" s="338"/>
      <c r="C29" s="339"/>
      <c r="D29" s="339"/>
      <c r="E29" s="339"/>
      <c r="F29" s="339"/>
      <c r="G29" s="339"/>
      <c r="H29" s="339"/>
      <c r="I29" s="339"/>
      <c r="J29" s="339"/>
      <c r="K29" s="340"/>
    </row>
    <row r="30" spans="2:11" x14ac:dyDescent="0.35"/>
    <row r="31" spans="2:11" s="1" customFormat="1" ht="30" customHeight="1" x14ac:dyDescent="0.35">
      <c r="B31" s="324" t="s">
        <v>417</v>
      </c>
      <c r="C31" s="325">
        <v>2022</v>
      </c>
      <c r="D31" s="326">
        <f t="shared" ref="D31:K31" si="3">+C31+1</f>
        <v>2023</v>
      </c>
      <c r="E31" s="326">
        <f t="shared" si="3"/>
        <v>2024</v>
      </c>
      <c r="F31" s="326">
        <f t="shared" si="3"/>
        <v>2025</v>
      </c>
      <c r="G31" s="326">
        <f t="shared" si="3"/>
        <v>2026</v>
      </c>
      <c r="H31" s="326">
        <f t="shared" si="3"/>
        <v>2027</v>
      </c>
      <c r="I31" s="326">
        <f t="shared" si="3"/>
        <v>2028</v>
      </c>
      <c r="J31" s="326">
        <f t="shared" si="3"/>
        <v>2029</v>
      </c>
      <c r="K31" s="327">
        <f t="shared" si="3"/>
        <v>2030</v>
      </c>
    </row>
    <row r="32" spans="2:11" s="1" customFormat="1" x14ac:dyDescent="0.35">
      <c r="B32" s="341"/>
      <c r="K32" s="342"/>
    </row>
    <row r="33" spans="2:11" s="1" customFormat="1" x14ac:dyDescent="0.35">
      <c r="B33" s="334" t="s">
        <v>418</v>
      </c>
      <c r="K33" s="342"/>
    </row>
    <row r="34" spans="2:11" s="1" customFormat="1" x14ac:dyDescent="0.35">
      <c r="B34" s="343" t="s">
        <v>419</v>
      </c>
      <c r="C34" s="77">
        <v>0</v>
      </c>
      <c r="D34" s="77">
        <v>34</v>
      </c>
      <c r="E34" s="77">
        <f>E35-D34</f>
        <v>361</v>
      </c>
      <c r="F34" s="77">
        <f t="shared" ref="F34:J34" si="4">F35-E34</f>
        <v>34</v>
      </c>
      <c r="G34" s="77">
        <f t="shared" si="4"/>
        <v>756</v>
      </c>
      <c r="H34" s="77">
        <f t="shared" si="4"/>
        <v>389</v>
      </c>
      <c r="I34" s="77">
        <f t="shared" si="4"/>
        <v>1436</v>
      </c>
      <c r="J34" s="77">
        <f t="shared" si="4"/>
        <v>389</v>
      </c>
      <c r="K34" s="344">
        <f>K35-J34</f>
        <v>1871</v>
      </c>
    </row>
    <row r="35" spans="2:11" s="1" customFormat="1" x14ac:dyDescent="0.35">
      <c r="B35" s="345" t="s">
        <v>463</v>
      </c>
      <c r="C35" s="77">
        <v>0</v>
      </c>
      <c r="D35" s="77">
        <v>0</v>
      </c>
      <c r="E35" s="77">
        <v>395</v>
      </c>
      <c r="F35" s="77">
        <v>395</v>
      </c>
      <c r="G35" s="77">
        <v>790</v>
      </c>
      <c r="H35" s="77">
        <v>1145</v>
      </c>
      <c r="I35" s="77">
        <v>1825</v>
      </c>
      <c r="J35" s="77">
        <v>1825</v>
      </c>
      <c r="K35" s="344">
        <v>2260</v>
      </c>
    </row>
    <row r="36" spans="2:11" s="1" customFormat="1" x14ac:dyDescent="0.35">
      <c r="B36" s="343" t="s">
        <v>464</v>
      </c>
      <c r="C36" s="77"/>
      <c r="D36" s="77">
        <v>2.38</v>
      </c>
      <c r="E36" s="77">
        <f>D36</f>
        <v>2.38</v>
      </c>
      <c r="F36" s="77">
        <f t="shared" ref="F36:K36" si="5">E36</f>
        <v>2.38</v>
      </c>
      <c r="G36" s="77">
        <f t="shared" si="5"/>
        <v>2.38</v>
      </c>
      <c r="H36" s="77">
        <f t="shared" si="5"/>
        <v>2.38</v>
      </c>
      <c r="I36" s="77">
        <f t="shared" si="5"/>
        <v>2.38</v>
      </c>
      <c r="J36" s="77">
        <f t="shared" si="5"/>
        <v>2.38</v>
      </c>
      <c r="K36" s="344">
        <f t="shared" si="5"/>
        <v>2.38</v>
      </c>
    </row>
    <row r="37" spans="2:11" s="1" customFormat="1" x14ac:dyDescent="0.35">
      <c r="B37" s="343" t="s">
        <v>465</v>
      </c>
      <c r="C37" s="77"/>
      <c r="D37" s="77">
        <f>'6_Atividade_METAS_Baixa'!C101</f>
        <v>394.13527687518956</v>
      </c>
      <c r="E37" s="77">
        <f>'6_Atividade_METAS_Baixa'!D101</f>
        <v>396.13156508833248</v>
      </c>
      <c r="F37" s="77">
        <f>'6_Atividade_METAS_Baixa'!E101</f>
        <v>396.13156508833248</v>
      </c>
      <c r="G37" s="77">
        <f>'6_Atividade_METAS_Baixa'!F101</f>
        <v>396.13156508833248</v>
      </c>
      <c r="H37" s="77">
        <f>'6_Atividade_METAS_Baixa'!G101</f>
        <v>396.13156508833248</v>
      </c>
      <c r="I37" s="77">
        <f>'6_Atividade_METAS_Baixa'!H101</f>
        <v>396.13156508833248</v>
      </c>
      <c r="J37" s="77">
        <f>'6_Atividade_METAS_Baixa'!I101</f>
        <v>396.13156508833248</v>
      </c>
      <c r="K37" s="344">
        <f>'6_Atividade_METAS_Baixa'!J101</f>
        <v>396.13156508833248</v>
      </c>
    </row>
    <row r="38" spans="2:11" s="1" customFormat="1" x14ac:dyDescent="0.35">
      <c r="B38" s="343" t="s">
        <v>441</v>
      </c>
      <c r="C38" s="162">
        <f>(C37*0.37*C36*C35*0.5)/1000</f>
        <v>0</v>
      </c>
      <c r="D38" s="162">
        <f>(D37*0.37*D36*D35*0.5)/1000</f>
        <v>0</v>
      </c>
      <c r="E38" s="162">
        <f>(E37*0.37*E36*E35*0.5)/1000</f>
        <v>68.894607602815157</v>
      </c>
      <c r="F38" s="162">
        <f t="shared" ref="F38:K38" si="6">(F37*0.37*F36*F35*0.5)/1000</f>
        <v>68.894607602815157</v>
      </c>
      <c r="G38" s="162">
        <f>(G37*0.37*G36*G35*0.5)/1000</f>
        <v>137.78921520563031</v>
      </c>
      <c r="H38" s="162">
        <f t="shared" si="6"/>
        <v>199.70715368410973</v>
      </c>
      <c r="I38" s="162">
        <f t="shared" si="6"/>
        <v>318.31052879781686</v>
      </c>
      <c r="J38" s="162">
        <f t="shared" si="6"/>
        <v>318.31052879781686</v>
      </c>
      <c r="K38" s="346">
        <f t="shared" si="6"/>
        <v>394.18180552496773</v>
      </c>
    </row>
    <row r="39" spans="2:11" s="1" customFormat="1" x14ac:dyDescent="0.35">
      <c r="B39" s="343"/>
      <c r="C39" s="162"/>
      <c r="D39" s="162"/>
      <c r="E39" s="162"/>
      <c r="F39" s="162"/>
      <c r="G39" s="162"/>
      <c r="H39" s="162"/>
      <c r="I39" s="162"/>
      <c r="J39" s="162"/>
      <c r="K39" s="346"/>
    </row>
    <row r="40" spans="2:11" s="1" customFormat="1" x14ac:dyDescent="0.35">
      <c r="B40" s="334" t="s">
        <v>420</v>
      </c>
      <c r="C40" s="258"/>
      <c r="D40" s="258"/>
      <c r="E40" s="258"/>
      <c r="F40" s="258"/>
      <c r="G40" s="258"/>
      <c r="H40" s="258"/>
      <c r="I40" s="258"/>
      <c r="J40" s="258"/>
      <c r="K40" s="342"/>
    </row>
    <row r="41" spans="2:11" s="1" customFormat="1" x14ac:dyDescent="0.35">
      <c r="B41" s="343" t="s">
        <v>421</v>
      </c>
      <c r="C41" s="77"/>
      <c r="D41" s="77"/>
      <c r="E41" s="77"/>
      <c r="F41" s="77"/>
      <c r="G41" s="77"/>
      <c r="H41" s="77"/>
      <c r="I41" s="77"/>
      <c r="J41" s="77"/>
      <c r="K41" s="344"/>
    </row>
    <row r="42" spans="2:11" s="1" customFormat="1" x14ac:dyDescent="0.35">
      <c r="B42" s="343" t="s">
        <v>422</v>
      </c>
      <c r="C42" s="77"/>
      <c r="D42" s="77"/>
      <c r="E42" s="77"/>
      <c r="F42" s="77"/>
      <c r="G42" s="77"/>
      <c r="H42" s="77"/>
      <c r="I42" s="77"/>
      <c r="J42" s="77"/>
      <c r="K42" s="344"/>
    </row>
    <row r="43" spans="2:11" s="1" customFormat="1" x14ac:dyDescent="0.35">
      <c r="B43" s="343" t="s">
        <v>442</v>
      </c>
      <c r="C43" s="162">
        <f>(C37*0.37*C41*C42*0.5)/1000</f>
        <v>0</v>
      </c>
      <c r="K43" s="342"/>
    </row>
    <row r="44" spans="2:11" s="1" customFormat="1" x14ac:dyDescent="0.35">
      <c r="B44" s="347"/>
      <c r="K44" s="342"/>
    </row>
    <row r="45" spans="2:11" s="1" customFormat="1" x14ac:dyDescent="0.35">
      <c r="B45" s="348" t="s">
        <v>443</v>
      </c>
      <c r="C45" s="349">
        <f>C43+C38</f>
        <v>0</v>
      </c>
      <c r="D45" s="349">
        <f t="shared" ref="D45:K45" si="7">D43+D38</f>
        <v>0</v>
      </c>
      <c r="E45" s="394">
        <f>E43+E38</f>
        <v>68.894607602815157</v>
      </c>
      <c r="F45" s="394">
        <f t="shared" si="7"/>
        <v>68.894607602815157</v>
      </c>
      <c r="G45" s="394">
        <f t="shared" si="7"/>
        <v>137.78921520563031</v>
      </c>
      <c r="H45" s="394">
        <f t="shared" si="7"/>
        <v>199.70715368410973</v>
      </c>
      <c r="I45" s="394">
        <f t="shared" si="7"/>
        <v>318.31052879781686</v>
      </c>
      <c r="J45" s="394">
        <f t="shared" si="7"/>
        <v>318.31052879781686</v>
      </c>
      <c r="K45" s="395">
        <f t="shared" si="7"/>
        <v>394.18180552496773</v>
      </c>
    </row>
    <row r="46" spans="2:11" s="1" customFormat="1" x14ac:dyDescent="0.35">
      <c r="B46" s="257"/>
      <c r="C46" s="257"/>
      <c r="D46" s="257"/>
      <c r="E46" s="257"/>
      <c r="F46" s="257"/>
      <c r="G46" s="257"/>
      <c r="H46" s="257"/>
      <c r="I46" s="257"/>
      <c r="J46" s="257"/>
      <c r="K46" s="257"/>
    </row>
    <row r="47" spans="2:11" s="1" customFormat="1" x14ac:dyDescent="0.35">
      <c r="B47" s="257"/>
      <c r="C47" s="257"/>
      <c r="D47" s="257"/>
      <c r="E47" s="257"/>
      <c r="F47" s="257"/>
      <c r="G47" s="257"/>
      <c r="H47" s="257"/>
      <c r="I47" s="257"/>
      <c r="J47" s="257"/>
      <c r="K47" s="257"/>
    </row>
    <row r="48" spans="2:11" x14ac:dyDescent="0.35"/>
    <row r="49" spans="1:12" x14ac:dyDescent="0.35">
      <c r="A49" s="249"/>
      <c r="B49" s="257"/>
      <c r="C49" t="s">
        <v>327</v>
      </c>
      <c r="D49" t="s">
        <v>327</v>
      </c>
      <c r="E49" t="s">
        <v>327</v>
      </c>
      <c r="F49" t="s">
        <v>327</v>
      </c>
      <c r="G49" t="s">
        <v>327</v>
      </c>
      <c r="H49" t="s">
        <v>327</v>
      </c>
      <c r="I49" t="s">
        <v>327</v>
      </c>
      <c r="J49" t="s">
        <v>327</v>
      </c>
      <c r="K49" t="s">
        <v>327</v>
      </c>
      <c r="L49" t="s">
        <v>327</v>
      </c>
    </row>
    <row r="50" spans="1:12" hidden="1" x14ac:dyDescent="0.35">
      <c r="B50" s="249"/>
    </row>
    <row r="51" spans="1:12" hidden="1" x14ac:dyDescent="0.35">
      <c r="B51" s="248" t="s">
        <v>443</v>
      </c>
    </row>
    <row r="52" spans="1:12" hidden="1" x14ac:dyDescent="0.35">
      <c r="B52" s="248" t="s">
        <v>443</v>
      </c>
    </row>
    <row r="53" spans="1:12" x14ac:dyDescent="0.35"/>
    <row r="54" spans="1:12" x14ac:dyDescent="0.35"/>
    <row r="55" spans="1:12" x14ac:dyDescent="0.35"/>
  </sheetData>
  <mergeCells count="1">
    <mergeCell ref="B2:K2"/>
  </mergeCells>
  <pageMargins left="0.7" right="0.7" top="0.75" bottom="0.75" header="0.3" footer="0.3"/>
  <pageSetup paperSize="8" scale="9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L122"/>
  <sheetViews>
    <sheetView showGridLines="0" zoomScale="55" zoomScaleNormal="55" workbookViewId="0">
      <selection activeCell="D51" sqref="D51:K51"/>
    </sheetView>
  </sheetViews>
  <sheetFormatPr defaultColWidth="0" defaultRowHeight="14.5" zeroHeight="1" x14ac:dyDescent="0.35"/>
  <cols>
    <col min="1" max="1" width="2.81640625" style="1" customWidth="1"/>
    <col min="2" max="2" width="102.81640625" style="1" bestFit="1" customWidth="1"/>
    <col min="3" max="11" width="13" style="1" customWidth="1"/>
    <col min="12" max="12" width="2.81640625" style="1" customWidth="1"/>
    <col min="13" max="16384" width="0" style="1" hidden="1"/>
  </cols>
  <sheetData>
    <row r="1" spans="2:11" x14ac:dyDescent="0.35"/>
    <row r="2" spans="2:11" ht="30" customHeight="1" x14ac:dyDescent="0.35">
      <c r="B2" s="324" t="s">
        <v>357</v>
      </c>
      <c r="C2" s="325">
        <v>2022</v>
      </c>
      <c r="D2" s="326">
        <f t="shared" ref="D2:K2" si="0">+C2+1</f>
        <v>2023</v>
      </c>
      <c r="E2" s="326">
        <f t="shared" si="0"/>
        <v>2024</v>
      </c>
      <c r="F2" s="326">
        <f t="shared" si="0"/>
        <v>2025</v>
      </c>
      <c r="G2" s="326">
        <f t="shared" si="0"/>
        <v>2026</v>
      </c>
      <c r="H2" s="326">
        <f t="shared" si="0"/>
        <v>2027</v>
      </c>
      <c r="I2" s="326">
        <f t="shared" si="0"/>
        <v>2028</v>
      </c>
      <c r="J2" s="326">
        <f t="shared" si="0"/>
        <v>2029</v>
      </c>
      <c r="K2" s="327">
        <f t="shared" si="0"/>
        <v>2030</v>
      </c>
    </row>
    <row r="3" spans="2:11" ht="5.15" customHeight="1" x14ac:dyDescent="0.35">
      <c r="B3" s="359"/>
      <c r="K3" s="342"/>
    </row>
    <row r="4" spans="2:11" x14ac:dyDescent="0.35">
      <c r="B4" s="360" t="s">
        <v>358</v>
      </c>
      <c r="C4" s="109">
        <f t="shared" ref="C4:K4" si="1">SUM(C7:C42)</f>
        <v>6806</v>
      </c>
      <c r="D4" s="109">
        <f>SUM(D7:D42)</f>
        <v>6823.6964719079151</v>
      </c>
      <c r="E4" s="109">
        <f t="shared" si="1"/>
        <v>5610.0438204617603</v>
      </c>
      <c r="F4" s="109">
        <f t="shared" si="1"/>
        <v>4634.2653321597209</v>
      </c>
      <c r="G4" s="109">
        <f t="shared" si="1"/>
        <v>4136.2447965710116</v>
      </c>
      <c r="H4" s="109">
        <f t="shared" si="1"/>
        <v>3638.9466448495696</v>
      </c>
      <c r="I4" s="109">
        <f t="shared" si="1"/>
        <v>3119.323646851185</v>
      </c>
      <c r="J4" s="109">
        <f t="shared" si="1"/>
        <v>2516.2143472157595</v>
      </c>
      <c r="K4" s="361">
        <f t="shared" si="1"/>
        <v>1565.6082362706065</v>
      </c>
    </row>
    <row r="5" spans="2:11" ht="3" customHeight="1" x14ac:dyDescent="0.35">
      <c r="B5" s="362"/>
      <c r="C5" s="23"/>
      <c r="D5" s="23"/>
      <c r="E5" s="23"/>
      <c r="F5" s="23"/>
      <c r="G5" s="23"/>
      <c r="H5" s="23"/>
      <c r="I5" s="23"/>
      <c r="J5" s="23"/>
      <c r="K5" s="363"/>
    </row>
    <row r="6" spans="2:11" x14ac:dyDescent="0.35">
      <c r="B6" s="364" t="s">
        <v>359</v>
      </c>
      <c r="K6" s="363"/>
    </row>
    <row r="7" spans="2:11" x14ac:dyDescent="0.35">
      <c r="B7" s="365" t="s">
        <v>131</v>
      </c>
      <c r="C7" s="79">
        <v>6806</v>
      </c>
      <c r="D7" s="79">
        <f>D98-D44</f>
        <v>6823.6964719079151</v>
      </c>
      <c r="E7" s="79">
        <f t="shared" ref="E7:J7" si="2">E98-E44</f>
        <v>5610.0438204617603</v>
      </c>
      <c r="F7" s="79">
        <f t="shared" si="2"/>
        <v>4634.2653321597209</v>
      </c>
      <c r="G7" s="79">
        <f t="shared" si="2"/>
        <v>4136.2447965710116</v>
      </c>
      <c r="H7" s="79">
        <f t="shared" si="2"/>
        <v>3638.9466448495696</v>
      </c>
      <c r="I7" s="79">
        <f t="shared" si="2"/>
        <v>3119.323646851185</v>
      </c>
      <c r="J7" s="79">
        <f t="shared" si="2"/>
        <v>2516.2143472157595</v>
      </c>
      <c r="K7" s="366">
        <f>K98-K44</f>
        <v>1565.6082362706065</v>
      </c>
    </row>
    <row r="8" spans="2:11" x14ac:dyDescent="0.35">
      <c r="B8" s="367"/>
      <c r="C8" s="78"/>
      <c r="D8" s="78"/>
      <c r="E8" s="78"/>
      <c r="F8" s="78"/>
      <c r="G8" s="78"/>
      <c r="H8" s="78"/>
      <c r="I8" s="78"/>
      <c r="J8" s="78"/>
      <c r="K8" s="368"/>
    </row>
    <row r="9" spans="2:11" hidden="1" x14ac:dyDescent="0.35">
      <c r="B9" s="367"/>
      <c r="C9" s="78"/>
      <c r="D9" s="78"/>
      <c r="E9" s="78"/>
      <c r="F9" s="78"/>
      <c r="G9" s="78"/>
      <c r="H9" s="78"/>
      <c r="I9" s="78"/>
      <c r="J9" s="78"/>
      <c r="K9" s="368"/>
    </row>
    <row r="10" spans="2:11" hidden="1" x14ac:dyDescent="0.35">
      <c r="B10" s="367"/>
      <c r="C10" s="78"/>
      <c r="D10" s="78"/>
      <c r="E10" s="78"/>
      <c r="F10" s="78"/>
      <c r="G10" s="78"/>
      <c r="H10" s="78"/>
      <c r="I10" s="78"/>
      <c r="J10" s="78"/>
      <c r="K10" s="368"/>
    </row>
    <row r="11" spans="2:11" hidden="1" x14ac:dyDescent="0.35">
      <c r="B11" s="367"/>
      <c r="C11" s="78"/>
      <c r="D11" s="78"/>
      <c r="E11" s="78"/>
      <c r="F11" s="78"/>
      <c r="G11" s="78"/>
      <c r="H11" s="78"/>
      <c r="I11" s="78"/>
      <c r="J11" s="78"/>
      <c r="K11" s="368"/>
    </row>
    <row r="12" spans="2:11" hidden="1" x14ac:dyDescent="0.35">
      <c r="B12" s="367"/>
      <c r="C12" s="78"/>
      <c r="D12" s="78"/>
      <c r="E12" s="78"/>
      <c r="F12" s="78"/>
      <c r="G12" s="78"/>
      <c r="H12" s="78"/>
      <c r="I12" s="78"/>
      <c r="J12" s="78"/>
      <c r="K12" s="368"/>
    </row>
    <row r="13" spans="2:11" hidden="1" x14ac:dyDescent="0.35">
      <c r="B13" s="367"/>
      <c r="C13" s="78"/>
      <c r="D13" s="78"/>
      <c r="E13" s="78"/>
      <c r="F13" s="78"/>
      <c r="G13" s="78"/>
      <c r="H13" s="78"/>
      <c r="I13" s="78"/>
      <c r="J13" s="78"/>
      <c r="K13" s="368"/>
    </row>
    <row r="14" spans="2:11" hidden="1" x14ac:dyDescent="0.35">
      <c r="B14" s="367"/>
      <c r="C14" s="78"/>
      <c r="D14" s="78"/>
      <c r="E14" s="78"/>
      <c r="F14" s="78"/>
      <c r="G14" s="78"/>
      <c r="H14" s="78"/>
      <c r="I14" s="78"/>
      <c r="J14" s="78"/>
      <c r="K14" s="368"/>
    </row>
    <row r="15" spans="2:11" hidden="1" x14ac:dyDescent="0.35">
      <c r="B15" s="367"/>
      <c r="C15" s="78"/>
      <c r="D15" s="78"/>
      <c r="E15" s="78"/>
      <c r="F15" s="78"/>
      <c r="G15" s="78"/>
      <c r="H15" s="78"/>
      <c r="I15" s="78"/>
      <c r="J15" s="78"/>
      <c r="K15" s="368"/>
    </row>
    <row r="16" spans="2:11" hidden="1" x14ac:dyDescent="0.35">
      <c r="B16" s="367"/>
      <c r="C16" s="78"/>
      <c r="D16" s="78"/>
      <c r="E16" s="78"/>
      <c r="F16" s="78"/>
      <c r="G16" s="78"/>
      <c r="H16" s="78"/>
      <c r="I16" s="78"/>
      <c r="J16" s="78"/>
      <c r="K16" s="368"/>
    </row>
    <row r="17" spans="2:11" hidden="1" x14ac:dyDescent="0.35">
      <c r="B17" s="367"/>
      <c r="C17" s="78"/>
      <c r="D17" s="78"/>
      <c r="E17" s="78"/>
      <c r="F17" s="78"/>
      <c r="G17" s="78"/>
      <c r="H17" s="78"/>
      <c r="I17" s="78"/>
      <c r="J17" s="78"/>
      <c r="K17" s="368"/>
    </row>
    <row r="18" spans="2:11" hidden="1" x14ac:dyDescent="0.35">
      <c r="B18" s="367"/>
      <c r="C18" s="78"/>
      <c r="D18" s="78"/>
      <c r="E18" s="78"/>
      <c r="F18" s="78"/>
      <c r="G18" s="78"/>
      <c r="H18" s="78"/>
      <c r="I18" s="78"/>
      <c r="J18" s="78"/>
      <c r="K18" s="368"/>
    </row>
    <row r="19" spans="2:11" hidden="1" x14ac:dyDescent="0.35">
      <c r="B19" s="367"/>
      <c r="C19" s="78"/>
      <c r="D19" s="78"/>
      <c r="E19" s="78"/>
      <c r="F19" s="78"/>
      <c r="G19" s="78"/>
      <c r="H19" s="78"/>
      <c r="I19" s="78"/>
      <c r="J19" s="78"/>
      <c r="K19" s="368"/>
    </row>
    <row r="20" spans="2:11" hidden="1" x14ac:dyDescent="0.35">
      <c r="B20" s="367"/>
      <c r="C20" s="78"/>
      <c r="D20" s="78"/>
      <c r="E20" s="78"/>
      <c r="F20" s="78"/>
      <c r="G20" s="78"/>
      <c r="H20" s="78"/>
      <c r="I20" s="78"/>
      <c r="J20" s="78"/>
      <c r="K20" s="368"/>
    </row>
    <row r="21" spans="2:11" hidden="1" x14ac:dyDescent="0.35">
      <c r="B21" s="367"/>
      <c r="C21" s="78"/>
      <c r="D21" s="78"/>
      <c r="E21" s="78"/>
      <c r="F21" s="78"/>
      <c r="G21" s="78"/>
      <c r="H21" s="78"/>
      <c r="I21" s="78"/>
      <c r="J21" s="78"/>
      <c r="K21" s="368"/>
    </row>
    <row r="22" spans="2:11" hidden="1" x14ac:dyDescent="0.35">
      <c r="B22" s="367"/>
      <c r="C22" s="78"/>
      <c r="D22" s="78"/>
      <c r="E22" s="78"/>
      <c r="F22" s="78"/>
      <c r="G22" s="78"/>
      <c r="H22" s="78"/>
      <c r="I22" s="78"/>
      <c r="J22" s="78"/>
      <c r="K22" s="368"/>
    </row>
    <row r="23" spans="2:11" hidden="1" x14ac:dyDescent="0.35">
      <c r="B23" s="367"/>
      <c r="C23" s="78"/>
      <c r="D23" s="78"/>
      <c r="E23" s="78"/>
      <c r="F23" s="78"/>
      <c r="G23" s="78"/>
      <c r="H23" s="78"/>
      <c r="I23" s="78"/>
      <c r="J23" s="78"/>
      <c r="K23" s="368"/>
    </row>
    <row r="24" spans="2:11" hidden="1" x14ac:dyDescent="0.35">
      <c r="B24" s="367"/>
      <c r="C24" s="78"/>
      <c r="D24" s="78"/>
      <c r="E24" s="78"/>
      <c r="F24" s="78"/>
      <c r="G24" s="78"/>
      <c r="H24" s="78"/>
      <c r="I24" s="78"/>
      <c r="J24" s="78"/>
      <c r="K24" s="368"/>
    </row>
    <row r="25" spans="2:11" hidden="1" x14ac:dyDescent="0.35">
      <c r="B25" s="367"/>
      <c r="C25" s="78"/>
      <c r="D25" s="78"/>
      <c r="E25" s="78"/>
      <c r="F25" s="78"/>
      <c r="G25" s="78"/>
      <c r="H25" s="78"/>
      <c r="I25" s="78"/>
      <c r="J25" s="78"/>
      <c r="K25" s="368"/>
    </row>
    <row r="26" spans="2:11" hidden="1" x14ac:dyDescent="0.35">
      <c r="B26" s="367"/>
      <c r="C26" s="78"/>
      <c r="D26" s="78"/>
      <c r="E26" s="78"/>
      <c r="F26" s="78"/>
      <c r="G26" s="78"/>
      <c r="H26" s="78"/>
      <c r="I26" s="78"/>
      <c r="J26" s="78"/>
      <c r="K26" s="368"/>
    </row>
    <row r="27" spans="2:11" hidden="1" x14ac:dyDescent="0.35">
      <c r="B27" s="367"/>
      <c r="C27" s="78"/>
      <c r="D27" s="78"/>
      <c r="E27" s="78"/>
      <c r="F27" s="78"/>
      <c r="G27" s="78"/>
      <c r="H27" s="78"/>
      <c r="I27" s="78"/>
      <c r="J27" s="78"/>
      <c r="K27" s="368"/>
    </row>
    <row r="28" spans="2:11" hidden="1" x14ac:dyDescent="0.35">
      <c r="B28" s="367"/>
      <c r="C28" s="78"/>
      <c r="D28" s="78"/>
      <c r="E28" s="78"/>
      <c r="F28" s="78"/>
      <c r="G28" s="78"/>
      <c r="H28" s="78"/>
      <c r="I28" s="78"/>
      <c r="J28" s="78"/>
      <c r="K28" s="368"/>
    </row>
    <row r="29" spans="2:11" hidden="1" x14ac:dyDescent="0.35">
      <c r="B29" s="367"/>
      <c r="C29" s="78"/>
      <c r="D29" s="78"/>
      <c r="E29" s="78"/>
      <c r="F29" s="78"/>
      <c r="G29" s="78"/>
      <c r="H29" s="78"/>
      <c r="I29" s="78"/>
      <c r="J29" s="78"/>
      <c r="K29" s="368"/>
    </row>
    <row r="30" spans="2:11" hidden="1" x14ac:dyDescent="0.35">
      <c r="B30" s="367"/>
      <c r="C30" s="78"/>
      <c r="D30" s="78"/>
      <c r="E30" s="78"/>
      <c r="F30" s="78"/>
      <c r="G30" s="78"/>
      <c r="H30" s="78"/>
      <c r="I30" s="78"/>
      <c r="J30" s="78"/>
      <c r="K30" s="368"/>
    </row>
    <row r="31" spans="2:11" hidden="1" x14ac:dyDescent="0.35">
      <c r="B31" s="367"/>
      <c r="C31" s="78"/>
      <c r="D31" s="78"/>
      <c r="E31" s="78"/>
      <c r="F31" s="78"/>
      <c r="G31" s="78"/>
      <c r="H31" s="78"/>
      <c r="I31" s="78"/>
      <c r="J31" s="78"/>
      <c r="K31" s="368"/>
    </row>
    <row r="32" spans="2:11" hidden="1" x14ac:dyDescent="0.35">
      <c r="B32" s="367"/>
      <c r="C32" s="78"/>
      <c r="D32" s="78"/>
      <c r="E32" s="78"/>
      <c r="F32" s="78"/>
      <c r="G32" s="78"/>
      <c r="H32" s="78"/>
      <c r="I32" s="78"/>
      <c r="J32" s="78"/>
      <c r="K32" s="368"/>
    </row>
    <row r="33" spans="2:11" hidden="1" x14ac:dyDescent="0.35">
      <c r="B33" s="367"/>
      <c r="C33" s="78"/>
      <c r="D33" s="78"/>
      <c r="E33" s="78"/>
      <c r="F33" s="78"/>
      <c r="G33" s="78"/>
      <c r="H33" s="78"/>
      <c r="I33" s="78"/>
      <c r="J33" s="78"/>
      <c r="K33" s="368"/>
    </row>
    <row r="34" spans="2:11" hidden="1" x14ac:dyDescent="0.35">
      <c r="B34" s="367"/>
      <c r="C34" s="78"/>
      <c r="D34" s="78"/>
      <c r="E34" s="78"/>
      <c r="F34" s="78"/>
      <c r="G34" s="78"/>
      <c r="H34" s="78"/>
      <c r="I34" s="78"/>
      <c r="J34" s="78"/>
      <c r="K34" s="368"/>
    </row>
    <row r="35" spans="2:11" hidden="1" x14ac:dyDescent="0.35">
      <c r="B35" s="367"/>
      <c r="C35" s="78"/>
      <c r="D35" s="78"/>
      <c r="E35" s="78"/>
      <c r="F35" s="78"/>
      <c r="G35" s="78"/>
      <c r="H35" s="78"/>
      <c r="I35" s="78"/>
      <c r="J35" s="78"/>
      <c r="K35" s="368"/>
    </row>
    <row r="36" spans="2:11" hidden="1" x14ac:dyDescent="0.35">
      <c r="B36" s="367"/>
      <c r="C36" s="78"/>
      <c r="D36" s="78"/>
      <c r="E36" s="78"/>
      <c r="F36" s="78"/>
      <c r="G36" s="78"/>
      <c r="H36" s="78"/>
      <c r="I36" s="78"/>
      <c r="J36" s="78"/>
      <c r="K36" s="368"/>
    </row>
    <row r="37" spans="2:11" hidden="1" x14ac:dyDescent="0.35">
      <c r="B37" s="367"/>
      <c r="C37" s="78"/>
      <c r="D37" s="78"/>
      <c r="E37" s="78"/>
      <c r="F37" s="78"/>
      <c r="G37" s="78"/>
      <c r="H37" s="78"/>
      <c r="I37" s="78"/>
      <c r="J37" s="78"/>
      <c r="K37" s="368"/>
    </row>
    <row r="38" spans="2:11" hidden="1" x14ac:dyDescent="0.35">
      <c r="B38" s="367"/>
      <c r="C38" s="78"/>
      <c r="D38" s="78"/>
      <c r="E38" s="78"/>
      <c r="F38" s="78"/>
      <c r="G38" s="78"/>
      <c r="H38" s="78"/>
      <c r="I38" s="78"/>
      <c r="J38" s="78"/>
      <c r="K38" s="368"/>
    </row>
    <row r="39" spans="2:11" hidden="1" x14ac:dyDescent="0.35">
      <c r="B39" s="367"/>
      <c r="C39" s="78"/>
      <c r="D39" s="78"/>
      <c r="E39" s="78"/>
      <c r="F39" s="78"/>
      <c r="G39" s="78"/>
      <c r="H39" s="78"/>
      <c r="I39" s="78"/>
      <c r="J39" s="78"/>
      <c r="K39" s="368"/>
    </row>
    <row r="40" spans="2:11" hidden="1" x14ac:dyDescent="0.35">
      <c r="B40" s="367"/>
      <c r="C40" s="78"/>
      <c r="D40" s="78"/>
      <c r="E40" s="78"/>
      <c r="F40" s="78"/>
      <c r="G40" s="78"/>
      <c r="H40" s="78"/>
      <c r="I40" s="78"/>
      <c r="J40" s="78"/>
      <c r="K40" s="368"/>
    </row>
    <row r="41" spans="2:11" hidden="1" x14ac:dyDescent="0.35">
      <c r="B41" s="367"/>
      <c r="C41" s="78"/>
      <c r="D41" s="78"/>
      <c r="E41" s="78"/>
      <c r="F41" s="78"/>
      <c r="G41" s="78"/>
      <c r="H41" s="78"/>
      <c r="I41" s="78"/>
      <c r="J41" s="78"/>
      <c r="K41" s="368"/>
    </row>
    <row r="42" spans="2:11" hidden="1" x14ac:dyDescent="0.35">
      <c r="B42" s="369"/>
      <c r="C42" s="79"/>
      <c r="D42" s="79"/>
      <c r="E42" s="79"/>
      <c r="F42" s="79"/>
      <c r="G42" s="79"/>
      <c r="H42" s="79"/>
      <c r="I42" s="79"/>
      <c r="J42" s="79"/>
      <c r="K42" s="366"/>
    </row>
    <row r="43" spans="2:11" ht="5.15" customHeight="1" x14ac:dyDescent="0.35">
      <c r="B43" s="360"/>
      <c r="C43" s="23"/>
      <c r="D43" s="23"/>
      <c r="E43" s="23"/>
      <c r="F43" s="23"/>
      <c r="G43" s="23"/>
      <c r="H43" s="23"/>
      <c r="I43" s="23"/>
      <c r="J43" s="23"/>
      <c r="K43" s="363"/>
    </row>
    <row r="44" spans="2:11" x14ac:dyDescent="0.35">
      <c r="B44" s="360" t="s">
        <v>360</v>
      </c>
      <c r="C44" s="109">
        <f>SUM(C45:C50,C87:C93,C95:C96)</f>
        <v>1426.3035280920847</v>
      </c>
      <c r="D44" s="109">
        <f t="shared" ref="D44:K44" si="3">SUM(D45:D50,D87:D93,D95:D96)</f>
        <v>1450.3035280920847</v>
      </c>
      <c r="E44" s="109">
        <f t="shared" si="3"/>
        <v>2663.9561795382392</v>
      </c>
      <c r="F44" s="109">
        <f t="shared" si="3"/>
        <v>3639.7346678402791</v>
      </c>
      <c r="G44" s="109">
        <f t="shared" si="3"/>
        <v>4137.7552034289884</v>
      </c>
      <c r="H44" s="109">
        <f t="shared" si="3"/>
        <v>4635.0533551504304</v>
      </c>
      <c r="I44" s="109">
        <f t="shared" si="3"/>
        <v>5154.676353148815</v>
      </c>
      <c r="J44" s="109">
        <f t="shared" si="3"/>
        <v>5757.7856527842405</v>
      </c>
      <c r="K44" s="361">
        <f t="shared" si="3"/>
        <v>6708.3917637293935</v>
      </c>
    </row>
    <row r="45" spans="2:11" x14ac:dyDescent="0.35">
      <c r="B45" s="364" t="s">
        <v>361</v>
      </c>
      <c r="C45" s="79">
        <v>347.69996861219596</v>
      </c>
      <c r="D45" s="79">
        <v>347.69996861219596</v>
      </c>
      <c r="E45" s="79">
        <v>399.20723668977013</v>
      </c>
      <c r="F45" s="79">
        <v>422.83632546580014</v>
      </c>
      <c r="G45" s="79">
        <v>455.27450435570097</v>
      </c>
      <c r="H45" s="79">
        <v>487.81631959988272</v>
      </c>
      <c r="I45" s="79">
        <v>552.89995008824599</v>
      </c>
      <c r="J45" s="79">
        <v>585.44176533242774</v>
      </c>
      <c r="K45" s="366">
        <v>617.87994422232862</v>
      </c>
    </row>
    <row r="46" spans="2:11" x14ac:dyDescent="0.35">
      <c r="B46" s="364" t="s">
        <v>362</v>
      </c>
      <c r="C46" s="79">
        <v>407.70541774079851</v>
      </c>
      <c r="D46" s="79">
        <v>407.70541774079851</v>
      </c>
      <c r="E46" s="79">
        <v>745.7672054048769</v>
      </c>
      <c r="F46" s="79">
        <v>856.86537719393027</v>
      </c>
      <c r="G46" s="79">
        <v>891.16901046088617</v>
      </c>
      <c r="H46" s="79">
        <v>925.36900737356132</v>
      </c>
      <c r="I46" s="79">
        <v>959.67264064051699</v>
      </c>
      <c r="J46" s="79">
        <v>993.97627390747289</v>
      </c>
      <c r="K46" s="366">
        <v>1196.2744374636595</v>
      </c>
    </row>
    <row r="47" spans="2:11" x14ac:dyDescent="0.35">
      <c r="B47" s="364" t="s">
        <v>363</v>
      </c>
      <c r="C47" s="79">
        <v>443.97814173909012</v>
      </c>
      <c r="D47" s="79">
        <v>443.97814173909012</v>
      </c>
      <c r="E47" s="79">
        <v>894.3817374435921</v>
      </c>
      <c r="F47" s="79">
        <v>1090.1508106800864</v>
      </c>
      <c r="G47" s="79">
        <v>1278.4580664083603</v>
      </c>
      <c r="H47" s="79">
        <v>1466.661685782354</v>
      </c>
      <c r="I47" s="79">
        <v>1646.6780331681614</v>
      </c>
      <c r="J47" s="79">
        <v>1746.7907514034468</v>
      </c>
      <c r="K47" s="366">
        <v>2012.0998183623799</v>
      </c>
    </row>
    <row r="48" spans="2:11" x14ac:dyDescent="0.35">
      <c r="B48" s="343" t="s">
        <v>364</v>
      </c>
      <c r="C48" s="376"/>
      <c r="D48" s="376"/>
      <c r="E48" s="376"/>
      <c r="F48" s="376"/>
      <c r="G48" s="376"/>
      <c r="H48" s="376"/>
      <c r="I48" s="376"/>
      <c r="J48" s="376"/>
      <c r="K48" s="377"/>
    </row>
    <row r="49" spans="2:11" ht="3" customHeight="1" x14ac:dyDescent="0.35">
      <c r="B49" s="362"/>
      <c r="C49" s="23"/>
      <c r="D49" s="23"/>
      <c r="E49" s="23"/>
      <c r="F49" s="23"/>
      <c r="G49" s="23"/>
      <c r="H49" s="23"/>
      <c r="I49" s="23"/>
      <c r="J49" s="23"/>
      <c r="K49" s="363"/>
    </row>
    <row r="50" spans="2:11" x14ac:dyDescent="0.35">
      <c r="B50" s="370" t="s">
        <v>359</v>
      </c>
      <c r="C50" s="109">
        <f>SUM(C51:C86)</f>
        <v>82.92</v>
      </c>
      <c r="D50" s="109">
        <f t="shared" ref="D50:K50" si="4">SUM(D51:D86)</f>
        <v>82.92</v>
      </c>
      <c r="E50" s="109">
        <f t="shared" si="4"/>
        <v>409.6</v>
      </c>
      <c r="F50" s="109">
        <f t="shared" si="4"/>
        <v>1007.03125</v>
      </c>
      <c r="G50" s="109">
        <f t="shared" si="4"/>
        <v>1203</v>
      </c>
      <c r="H50" s="109">
        <f t="shared" si="4"/>
        <v>1397.8999999999999</v>
      </c>
      <c r="I50" s="109">
        <f t="shared" si="4"/>
        <v>1590.666666666667</v>
      </c>
      <c r="J50" s="109">
        <f t="shared" si="4"/>
        <v>1979.3650793650793</v>
      </c>
      <c r="K50" s="361">
        <f t="shared" si="4"/>
        <v>2364.9230769230771</v>
      </c>
    </row>
    <row r="51" spans="2:11" x14ac:dyDescent="0.35">
      <c r="B51" s="371" t="str">
        <f t="shared" ref="B51:B86" si="5">B7</f>
        <v>ENTRONCAMENTO</v>
      </c>
      <c r="C51" s="78">
        <v>82.92</v>
      </c>
      <c r="D51" s="78">
        <v>82.92</v>
      </c>
      <c r="E51" s="78">
        <v>409.6</v>
      </c>
      <c r="F51" s="78">
        <v>1007.03125</v>
      </c>
      <c r="G51" s="78">
        <v>1203</v>
      </c>
      <c r="H51" s="78">
        <v>1397.8999999999999</v>
      </c>
      <c r="I51" s="78">
        <v>1590.666666666667</v>
      </c>
      <c r="J51" s="78">
        <v>1979.3650793650793</v>
      </c>
      <c r="K51" s="78">
        <v>2364.9230769230771</v>
      </c>
    </row>
    <row r="52" spans="2:11" hidden="1" x14ac:dyDescent="0.35">
      <c r="B52" s="371">
        <f t="shared" si="5"/>
        <v>0</v>
      </c>
      <c r="C52" s="78"/>
      <c r="D52" s="78"/>
      <c r="E52" s="78"/>
      <c r="F52" s="78"/>
      <c r="G52" s="78"/>
      <c r="H52" s="78"/>
      <c r="I52" s="78"/>
      <c r="J52" s="78"/>
      <c r="K52" s="368"/>
    </row>
    <row r="53" spans="2:11" hidden="1" x14ac:dyDescent="0.35">
      <c r="B53" s="371">
        <f t="shared" si="5"/>
        <v>0</v>
      </c>
      <c r="C53" s="78"/>
      <c r="D53" s="78"/>
      <c r="E53" s="78"/>
      <c r="F53" s="78"/>
      <c r="G53" s="78"/>
      <c r="H53" s="78"/>
      <c r="I53" s="78"/>
      <c r="J53" s="78"/>
      <c r="K53" s="368"/>
    </row>
    <row r="54" spans="2:11" hidden="1" x14ac:dyDescent="0.35">
      <c r="B54" s="371">
        <f t="shared" si="5"/>
        <v>0</v>
      </c>
      <c r="C54" s="78"/>
      <c r="D54" s="78"/>
      <c r="E54" s="78"/>
      <c r="F54" s="78"/>
      <c r="G54" s="78"/>
      <c r="H54" s="78"/>
      <c r="I54" s="78"/>
      <c r="J54" s="78"/>
      <c r="K54" s="368"/>
    </row>
    <row r="55" spans="2:11" hidden="1" x14ac:dyDescent="0.35">
      <c r="B55" s="371">
        <f t="shared" si="5"/>
        <v>0</v>
      </c>
      <c r="C55" s="78"/>
      <c r="D55" s="78"/>
      <c r="E55" s="78"/>
      <c r="F55" s="78"/>
      <c r="G55" s="78"/>
      <c r="H55" s="78"/>
      <c r="I55" s="78"/>
      <c r="J55" s="78"/>
      <c r="K55" s="368"/>
    </row>
    <row r="56" spans="2:11" hidden="1" x14ac:dyDescent="0.35">
      <c r="B56" s="371">
        <f t="shared" si="5"/>
        <v>0</v>
      </c>
      <c r="C56" s="78"/>
      <c r="D56" s="78"/>
      <c r="E56" s="78"/>
      <c r="F56" s="78"/>
      <c r="G56" s="78"/>
      <c r="H56" s="78"/>
      <c r="I56" s="78"/>
      <c r="J56" s="78"/>
      <c r="K56" s="368"/>
    </row>
    <row r="57" spans="2:11" hidden="1" x14ac:dyDescent="0.35">
      <c r="B57" s="371">
        <f t="shared" si="5"/>
        <v>0</v>
      </c>
      <c r="C57" s="78"/>
      <c r="D57" s="78"/>
      <c r="E57" s="78"/>
      <c r="F57" s="78"/>
      <c r="G57" s="78"/>
      <c r="H57" s="78"/>
      <c r="I57" s="78"/>
      <c r="J57" s="78"/>
      <c r="K57" s="368"/>
    </row>
    <row r="58" spans="2:11" hidden="1" x14ac:dyDescent="0.35">
      <c r="B58" s="371">
        <f t="shared" si="5"/>
        <v>0</v>
      </c>
      <c r="C58" s="78"/>
      <c r="D58" s="78"/>
      <c r="E58" s="78"/>
      <c r="F58" s="78"/>
      <c r="G58" s="78"/>
      <c r="H58" s="78"/>
      <c r="I58" s="78"/>
      <c r="J58" s="78"/>
      <c r="K58" s="368"/>
    </row>
    <row r="59" spans="2:11" hidden="1" x14ac:dyDescent="0.35">
      <c r="B59" s="371">
        <f t="shared" si="5"/>
        <v>0</v>
      </c>
      <c r="C59" s="78"/>
      <c r="D59" s="78"/>
      <c r="E59" s="78"/>
      <c r="F59" s="78"/>
      <c r="G59" s="78"/>
      <c r="H59" s="78"/>
      <c r="I59" s="78"/>
      <c r="J59" s="78"/>
      <c r="K59" s="368"/>
    </row>
    <row r="60" spans="2:11" hidden="1" x14ac:dyDescent="0.35">
      <c r="B60" s="371">
        <f t="shared" si="5"/>
        <v>0</v>
      </c>
      <c r="C60" s="78"/>
      <c r="D60" s="78"/>
      <c r="E60" s="78"/>
      <c r="F60" s="78"/>
      <c r="G60" s="78"/>
      <c r="H60" s="78"/>
      <c r="I60" s="78"/>
      <c r="J60" s="78"/>
      <c r="K60" s="368"/>
    </row>
    <row r="61" spans="2:11" hidden="1" x14ac:dyDescent="0.35">
      <c r="B61" s="371">
        <f t="shared" si="5"/>
        <v>0</v>
      </c>
      <c r="C61" s="78"/>
      <c r="D61" s="78"/>
      <c r="E61" s="78"/>
      <c r="F61" s="78"/>
      <c r="G61" s="78"/>
      <c r="H61" s="78"/>
      <c r="I61" s="78"/>
      <c r="J61" s="78"/>
      <c r="K61" s="368"/>
    </row>
    <row r="62" spans="2:11" hidden="1" x14ac:dyDescent="0.35">
      <c r="B62" s="371">
        <f t="shared" si="5"/>
        <v>0</v>
      </c>
      <c r="C62" s="78"/>
      <c r="D62" s="78"/>
      <c r="E62" s="78"/>
      <c r="F62" s="78"/>
      <c r="G62" s="78"/>
      <c r="H62" s="78"/>
      <c r="I62" s="78"/>
      <c r="J62" s="78"/>
      <c r="K62" s="368"/>
    </row>
    <row r="63" spans="2:11" hidden="1" x14ac:dyDescent="0.35">
      <c r="B63" s="371">
        <f t="shared" si="5"/>
        <v>0</v>
      </c>
      <c r="C63" s="78"/>
      <c r="D63" s="78"/>
      <c r="E63" s="78"/>
      <c r="F63" s="78"/>
      <c r="G63" s="78"/>
      <c r="H63" s="78"/>
      <c r="I63" s="78"/>
      <c r="J63" s="78"/>
      <c r="K63" s="368"/>
    </row>
    <row r="64" spans="2:11" hidden="1" x14ac:dyDescent="0.35">
      <c r="B64" s="371">
        <f t="shared" si="5"/>
        <v>0</v>
      </c>
      <c r="C64" s="78"/>
      <c r="D64" s="78"/>
      <c r="E64" s="78"/>
      <c r="F64" s="78"/>
      <c r="G64" s="78"/>
      <c r="H64" s="78"/>
      <c r="I64" s="78"/>
      <c r="J64" s="78"/>
      <c r="K64" s="368"/>
    </row>
    <row r="65" spans="2:11" x14ac:dyDescent="0.35">
      <c r="B65" s="371">
        <f t="shared" si="5"/>
        <v>0</v>
      </c>
      <c r="C65" s="78"/>
      <c r="D65" s="78"/>
      <c r="E65" s="78"/>
      <c r="F65" s="78"/>
      <c r="G65" s="78"/>
      <c r="H65" s="78"/>
      <c r="I65" s="78"/>
      <c r="J65" s="78"/>
      <c r="K65" s="368"/>
    </row>
    <row r="66" spans="2:11" x14ac:dyDescent="0.35">
      <c r="B66" s="371">
        <f t="shared" si="5"/>
        <v>0</v>
      </c>
      <c r="C66" s="78"/>
      <c r="D66" s="78"/>
      <c r="E66" s="78"/>
      <c r="F66" s="78"/>
      <c r="G66" s="78"/>
      <c r="H66" s="78"/>
      <c r="I66" s="78"/>
      <c r="J66" s="78"/>
      <c r="K66" s="368"/>
    </row>
    <row r="67" spans="2:11" x14ac:dyDescent="0.35">
      <c r="B67" s="371">
        <f t="shared" si="5"/>
        <v>0</v>
      </c>
      <c r="C67" s="78"/>
      <c r="D67" s="78"/>
      <c r="E67" s="78"/>
      <c r="F67" s="78"/>
      <c r="G67" s="78"/>
      <c r="H67" s="78"/>
      <c r="I67" s="78"/>
      <c r="J67" s="78"/>
      <c r="K67" s="368"/>
    </row>
    <row r="68" spans="2:11" x14ac:dyDescent="0.35">
      <c r="B68" s="371">
        <f t="shared" si="5"/>
        <v>0</v>
      </c>
      <c r="C68" s="78"/>
      <c r="D68" s="78"/>
      <c r="E68" s="78"/>
      <c r="F68" s="78"/>
      <c r="G68" s="78"/>
      <c r="H68" s="78"/>
      <c r="I68" s="78"/>
      <c r="J68" s="78"/>
      <c r="K68" s="368"/>
    </row>
    <row r="69" spans="2:11" x14ac:dyDescent="0.35">
      <c r="B69" s="371">
        <f t="shared" si="5"/>
        <v>0</v>
      </c>
      <c r="C69" s="78"/>
      <c r="D69" s="78"/>
      <c r="E69" s="78"/>
      <c r="F69" s="78"/>
      <c r="G69" s="78"/>
      <c r="H69" s="78"/>
      <c r="I69" s="78"/>
      <c r="J69" s="78"/>
      <c r="K69" s="368"/>
    </row>
    <row r="70" spans="2:11" x14ac:dyDescent="0.35">
      <c r="B70" s="371">
        <f t="shared" si="5"/>
        <v>0</v>
      </c>
      <c r="C70" s="78"/>
      <c r="D70" s="78"/>
      <c r="E70" s="78"/>
      <c r="F70" s="78"/>
      <c r="G70" s="78"/>
      <c r="H70" s="78"/>
      <c r="I70" s="78"/>
      <c r="J70" s="78"/>
      <c r="K70" s="368"/>
    </row>
    <row r="71" spans="2:11" x14ac:dyDescent="0.35">
      <c r="B71" s="371">
        <f t="shared" si="5"/>
        <v>0</v>
      </c>
      <c r="C71" s="78"/>
      <c r="D71" s="78"/>
      <c r="E71" s="78"/>
      <c r="F71" s="78"/>
      <c r="G71" s="78"/>
      <c r="H71" s="78"/>
      <c r="I71" s="78"/>
      <c r="J71" s="78"/>
      <c r="K71" s="368"/>
    </row>
    <row r="72" spans="2:11" x14ac:dyDescent="0.35">
      <c r="B72" s="371">
        <f t="shared" si="5"/>
        <v>0</v>
      </c>
      <c r="C72" s="78"/>
      <c r="D72" s="78"/>
      <c r="E72" s="78"/>
      <c r="F72" s="78"/>
      <c r="G72" s="78"/>
      <c r="H72" s="78"/>
      <c r="I72" s="78"/>
      <c r="J72" s="78"/>
      <c r="K72" s="368"/>
    </row>
    <row r="73" spans="2:11" x14ac:dyDescent="0.35">
      <c r="B73" s="371">
        <f t="shared" si="5"/>
        <v>0</v>
      </c>
      <c r="C73" s="78"/>
      <c r="D73" s="78"/>
      <c r="E73" s="78"/>
      <c r="F73" s="78"/>
      <c r="G73" s="78"/>
      <c r="H73" s="78"/>
      <c r="I73" s="78"/>
      <c r="J73" s="78"/>
      <c r="K73" s="368"/>
    </row>
    <row r="74" spans="2:11" x14ac:dyDescent="0.35">
      <c r="B74" s="371">
        <f t="shared" si="5"/>
        <v>0</v>
      </c>
      <c r="C74" s="78"/>
      <c r="D74" s="78"/>
      <c r="E74" s="78"/>
      <c r="F74" s="78"/>
      <c r="G74" s="78"/>
      <c r="H74" s="78"/>
      <c r="I74" s="78"/>
      <c r="J74" s="78"/>
      <c r="K74" s="368"/>
    </row>
    <row r="75" spans="2:11" x14ac:dyDescent="0.35">
      <c r="B75" s="371">
        <f t="shared" si="5"/>
        <v>0</v>
      </c>
      <c r="C75" s="78"/>
      <c r="D75" s="78"/>
      <c r="E75" s="78"/>
      <c r="F75" s="78"/>
      <c r="G75" s="78"/>
      <c r="H75" s="78"/>
      <c r="I75" s="78"/>
      <c r="J75" s="78"/>
      <c r="K75" s="368"/>
    </row>
    <row r="76" spans="2:11" x14ac:dyDescent="0.35">
      <c r="B76" s="371">
        <f t="shared" si="5"/>
        <v>0</v>
      </c>
      <c r="C76" s="78"/>
      <c r="D76" s="78"/>
      <c r="E76" s="78"/>
      <c r="F76" s="78"/>
      <c r="G76" s="78"/>
      <c r="H76" s="78"/>
      <c r="I76" s="78"/>
      <c r="J76" s="78"/>
      <c r="K76" s="368"/>
    </row>
    <row r="77" spans="2:11" x14ac:dyDescent="0.35">
      <c r="B77" s="371">
        <f t="shared" si="5"/>
        <v>0</v>
      </c>
      <c r="C77" s="78"/>
      <c r="D77" s="78"/>
      <c r="E77" s="78"/>
      <c r="F77" s="78"/>
      <c r="G77" s="78"/>
      <c r="H77" s="78"/>
      <c r="I77" s="78"/>
      <c r="J77" s="78"/>
      <c r="K77" s="368"/>
    </row>
    <row r="78" spans="2:11" x14ac:dyDescent="0.35">
      <c r="B78" s="371">
        <f t="shared" si="5"/>
        <v>0</v>
      </c>
      <c r="C78" s="78"/>
      <c r="D78" s="78"/>
      <c r="E78" s="78"/>
      <c r="F78" s="78"/>
      <c r="G78" s="78"/>
      <c r="H78" s="78"/>
      <c r="I78" s="78"/>
      <c r="J78" s="78"/>
      <c r="K78" s="368"/>
    </row>
    <row r="79" spans="2:11" x14ac:dyDescent="0.35">
      <c r="B79" s="371">
        <f t="shared" si="5"/>
        <v>0</v>
      </c>
      <c r="C79" s="78"/>
      <c r="D79" s="78"/>
      <c r="E79" s="78"/>
      <c r="F79" s="78"/>
      <c r="G79" s="78"/>
      <c r="H79" s="78"/>
      <c r="I79" s="78"/>
      <c r="J79" s="78"/>
      <c r="K79" s="368"/>
    </row>
    <row r="80" spans="2:11" x14ac:dyDescent="0.35">
      <c r="B80" s="371">
        <f t="shared" si="5"/>
        <v>0</v>
      </c>
      <c r="C80" s="78"/>
      <c r="D80" s="78"/>
      <c r="E80" s="78"/>
      <c r="F80" s="78"/>
      <c r="G80" s="78"/>
      <c r="H80" s="78"/>
      <c r="I80" s="78"/>
      <c r="J80" s="78"/>
      <c r="K80" s="368"/>
    </row>
    <row r="81" spans="2:11" x14ac:dyDescent="0.35">
      <c r="B81" s="371">
        <f t="shared" si="5"/>
        <v>0</v>
      </c>
      <c r="C81" s="78"/>
      <c r="D81" s="78"/>
      <c r="E81" s="78"/>
      <c r="F81" s="78"/>
      <c r="G81" s="78"/>
      <c r="H81" s="78"/>
      <c r="I81" s="78"/>
      <c r="J81" s="78"/>
      <c r="K81" s="368"/>
    </row>
    <row r="82" spans="2:11" x14ac:dyDescent="0.35">
      <c r="B82" s="371">
        <f t="shared" si="5"/>
        <v>0</v>
      </c>
      <c r="C82" s="78"/>
      <c r="D82" s="78"/>
      <c r="E82" s="78"/>
      <c r="F82" s="78"/>
      <c r="G82" s="78"/>
      <c r="H82" s="78"/>
      <c r="I82" s="78"/>
      <c r="J82" s="78"/>
      <c r="K82" s="368"/>
    </row>
    <row r="83" spans="2:11" x14ac:dyDescent="0.35">
      <c r="B83" s="371">
        <f t="shared" si="5"/>
        <v>0</v>
      </c>
      <c r="C83" s="78"/>
      <c r="D83" s="78"/>
      <c r="E83" s="78"/>
      <c r="F83" s="78"/>
      <c r="G83" s="78"/>
      <c r="H83" s="78"/>
      <c r="I83" s="78"/>
      <c r="J83" s="78"/>
      <c r="K83" s="368"/>
    </row>
    <row r="84" spans="2:11" x14ac:dyDescent="0.35">
      <c r="B84" s="371">
        <f t="shared" si="5"/>
        <v>0</v>
      </c>
      <c r="C84" s="78"/>
      <c r="D84" s="78"/>
      <c r="E84" s="78"/>
      <c r="F84" s="78"/>
      <c r="G84" s="78"/>
      <c r="H84" s="78"/>
      <c r="I84" s="78"/>
      <c r="J84" s="78"/>
      <c r="K84" s="368"/>
    </row>
    <row r="85" spans="2:11" x14ac:dyDescent="0.35">
      <c r="B85" s="371">
        <f t="shared" si="5"/>
        <v>0</v>
      </c>
      <c r="C85" s="78"/>
      <c r="D85" s="78"/>
      <c r="E85" s="78"/>
      <c r="F85" s="78"/>
      <c r="G85" s="78"/>
      <c r="H85" s="78"/>
      <c r="I85" s="78"/>
      <c r="J85" s="78"/>
      <c r="K85" s="368"/>
    </row>
    <row r="86" spans="2:11" hidden="1" x14ac:dyDescent="0.35">
      <c r="B86" s="371">
        <f t="shared" si="5"/>
        <v>0</v>
      </c>
      <c r="C86" s="79"/>
      <c r="D86" s="79"/>
      <c r="E86" s="79"/>
      <c r="F86" s="79"/>
      <c r="G86" s="79"/>
      <c r="H86" s="79"/>
      <c r="I86" s="79"/>
      <c r="J86" s="79"/>
      <c r="K86" s="366"/>
    </row>
    <row r="87" spans="2:11" x14ac:dyDescent="0.35">
      <c r="B87" s="364" t="s">
        <v>365</v>
      </c>
      <c r="C87" s="79">
        <v>24</v>
      </c>
      <c r="D87" s="79">
        <v>36</v>
      </c>
      <c r="E87" s="79">
        <v>36</v>
      </c>
      <c r="F87" s="79">
        <v>50.850904500462249</v>
      </c>
      <c r="G87" s="79">
        <v>92.736354452351435</v>
      </c>
      <c r="H87" s="79">
        <v>112.62180440424061</v>
      </c>
      <c r="I87" s="79">
        <v>132.50725435612981</v>
      </c>
      <c r="J87" s="79">
        <v>177.39270430801906</v>
      </c>
      <c r="K87" s="366">
        <v>205.10542700277347</v>
      </c>
    </row>
    <row r="88" spans="2:11" x14ac:dyDescent="0.35">
      <c r="B88" s="364" t="s">
        <v>366</v>
      </c>
      <c r="C88" s="79">
        <v>99</v>
      </c>
      <c r="D88" s="79">
        <v>99</v>
      </c>
      <c r="E88" s="79">
        <v>126</v>
      </c>
      <c r="F88" s="79">
        <v>159</v>
      </c>
      <c r="G88" s="79">
        <v>159</v>
      </c>
      <c r="H88" s="79">
        <v>159</v>
      </c>
      <c r="I88" s="79">
        <v>159</v>
      </c>
      <c r="J88" s="79">
        <v>159</v>
      </c>
      <c r="K88" s="366">
        <v>179.80907467724589</v>
      </c>
    </row>
    <row r="89" spans="2:11" x14ac:dyDescent="0.35">
      <c r="B89" s="364" t="s">
        <v>367</v>
      </c>
      <c r="C89" s="79">
        <v>0</v>
      </c>
      <c r="D89" s="79">
        <v>0</v>
      </c>
      <c r="E89" s="79">
        <v>0</v>
      </c>
      <c r="F89" s="79">
        <v>0</v>
      </c>
      <c r="G89" s="79">
        <v>0</v>
      </c>
      <c r="H89" s="79">
        <v>0</v>
      </c>
      <c r="I89" s="79">
        <v>0</v>
      </c>
      <c r="J89" s="79">
        <v>0</v>
      </c>
      <c r="K89" s="366">
        <v>0</v>
      </c>
    </row>
    <row r="90" spans="2:11" x14ac:dyDescent="0.35">
      <c r="B90" s="364" t="s">
        <v>368</v>
      </c>
      <c r="C90" s="79">
        <v>1</v>
      </c>
      <c r="D90" s="79">
        <v>1</v>
      </c>
      <c r="E90" s="79">
        <v>1</v>
      </c>
      <c r="F90" s="79">
        <v>1</v>
      </c>
      <c r="G90" s="79">
        <v>1</v>
      </c>
      <c r="H90" s="79">
        <v>1</v>
      </c>
      <c r="I90" s="79">
        <v>1</v>
      </c>
      <c r="J90" s="79">
        <v>1</v>
      </c>
      <c r="K90" s="366">
        <v>1</v>
      </c>
    </row>
    <row r="91" spans="2:11" x14ac:dyDescent="0.35">
      <c r="B91" s="364" t="s">
        <v>369</v>
      </c>
      <c r="C91" s="79">
        <v>2</v>
      </c>
      <c r="D91" s="79">
        <v>2</v>
      </c>
      <c r="E91" s="79">
        <v>2</v>
      </c>
      <c r="F91" s="79">
        <v>2</v>
      </c>
      <c r="G91" s="79">
        <v>2</v>
      </c>
      <c r="H91" s="79">
        <v>2</v>
      </c>
      <c r="I91" s="79">
        <v>2</v>
      </c>
      <c r="J91" s="79">
        <v>2</v>
      </c>
      <c r="K91" s="366">
        <v>2</v>
      </c>
    </row>
    <row r="92" spans="2:11" x14ac:dyDescent="0.35">
      <c r="B92" s="364" t="s">
        <v>370</v>
      </c>
      <c r="C92" s="79"/>
      <c r="D92" s="79"/>
      <c r="E92" s="79"/>
      <c r="F92" s="79"/>
      <c r="G92" s="79"/>
      <c r="H92" s="79"/>
      <c r="I92" s="79"/>
      <c r="J92" s="79"/>
      <c r="K92" s="366"/>
    </row>
    <row r="93" spans="2:11" x14ac:dyDescent="0.35">
      <c r="B93" s="364" t="s">
        <v>371</v>
      </c>
      <c r="C93" s="79">
        <v>18</v>
      </c>
      <c r="D93" s="79">
        <v>30</v>
      </c>
      <c r="E93" s="79">
        <v>50</v>
      </c>
      <c r="F93" s="79">
        <v>50</v>
      </c>
      <c r="G93" s="79">
        <v>55.117267751689866</v>
      </c>
      <c r="H93" s="79">
        <v>82.684537990391547</v>
      </c>
      <c r="I93" s="79">
        <v>110.25180822909323</v>
      </c>
      <c r="J93" s="79">
        <v>112.8190784677949</v>
      </c>
      <c r="K93" s="366">
        <v>129.29998507792922</v>
      </c>
    </row>
    <row r="94" spans="2:11" x14ac:dyDescent="0.35">
      <c r="B94" s="343" t="s">
        <v>344</v>
      </c>
      <c r="C94" s="399">
        <f>SUM(C87:C93)</f>
        <v>144</v>
      </c>
      <c r="D94" s="399">
        <f t="shared" ref="D94:K94" si="6">SUM(D87:D93)</f>
        <v>168</v>
      </c>
      <c r="E94" s="399">
        <f t="shared" si="6"/>
        <v>215</v>
      </c>
      <c r="F94" s="399">
        <f t="shared" si="6"/>
        <v>262.85090450046226</v>
      </c>
      <c r="G94" s="399">
        <f t="shared" si="6"/>
        <v>309.8536222040413</v>
      </c>
      <c r="H94" s="399">
        <f t="shared" si="6"/>
        <v>357.30634239463217</v>
      </c>
      <c r="I94" s="399">
        <f t="shared" si="6"/>
        <v>404.75906258522303</v>
      </c>
      <c r="J94" s="399">
        <f t="shared" si="6"/>
        <v>452.21178277581396</v>
      </c>
      <c r="K94" s="399">
        <f t="shared" si="6"/>
        <v>517.21448675794863</v>
      </c>
    </row>
    <row r="95" spans="2:11" x14ac:dyDescent="0.35">
      <c r="B95" s="372"/>
      <c r="C95" s="77"/>
      <c r="D95" s="77"/>
      <c r="E95" s="77"/>
      <c r="F95" s="77"/>
      <c r="G95" s="77"/>
      <c r="H95" s="77"/>
      <c r="I95" s="77"/>
      <c r="J95" s="77"/>
      <c r="K95" s="344"/>
    </row>
    <row r="96" spans="2:11" x14ac:dyDescent="0.35">
      <c r="B96" s="373"/>
      <c r="C96" s="78"/>
      <c r="D96" s="78"/>
      <c r="E96" s="78"/>
      <c r="F96" s="78"/>
      <c r="G96" s="78"/>
      <c r="H96" s="78"/>
      <c r="I96" s="78"/>
      <c r="J96" s="78"/>
      <c r="K96" s="368"/>
    </row>
    <row r="97" spans="1:11" x14ac:dyDescent="0.35">
      <c r="B97" s="374"/>
      <c r="C97" s="23"/>
      <c r="D97" s="23"/>
      <c r="E97" s="23"/>
      <c r="F97" s="23"/>
      <c r="G97" s="23"/>
      <c r="H97" s="23"/>
      <c r="I97" s="23"/>
      <c r="J97" s="23"/>
      <c r="K97" s="363"/>
    </row>
    <row r="98" spans="1:11" x14ac:dyDescent="0.35">
      <c r="A98" s="52"/>
      <c r="B98" s="360" t="s">
        <v>372</v>
      </c>
      <c r="C98" s="162">
        <f>SUM(C4,C44)</f>
        <v>8232.3035280920849</v>
      </c>
      <c r="D98" s="162">
        <v>8274</v>
      </c>
      <c r="E98" s="162">
        <v>8274</v>
      </c>
      <c r="F98" s="162">
        <v>8274</v>
      </c>
      <c r="G98" s="162">
        <v>8274</v>
      </c>
      <c r="H98" s="162">
        <v>8274</v>
      </c>
      <c r="I98" s="162">
        <v>8274</v>
      </c>
      <c r="J98" s="162">
        <v>8274</v>
      </c>
      <c r="K98" s="346">
        <v>8274</v>
      </c>
    </row>
    <row r="99" spans="1:11" ht="3" customHeight="1" x14ac:dyDescent="0.35">
      <c r="B99" s="359"/>
      <c r="C99" s="23"/>
      <c r="D99" s="23"/>
      <c r="E99" s="23"/>
      <c r="F99" s="23"/>
      <c r="G99" s="23"/>
      <c r="H99" s="23"/>
      <c r="I99" s="23"/>
      <c r="J99" s="23"/>
      <c r="K99" s="363"/>
    </row>
    <row r="100" spans="1:11" x14ac:dyDescent="0.35">
      <c r="B100" s="362" t="s">
        <v>373</v>
      </c>
      <c r="C100" s="162">
        <f>SUMIF('1_Caracterização'!$C$23:$C$300,"Sim",'1_Caracterização'!$E$23:$E$300)</f>
        <v>20887</v>
      </c>
      <c r="D100" s="162">
        <f>SUMIF('1_Caracterização'!$C$23:$C$300,"Sim",'1_Caracterização'!$E$23:$E$300)</f>
        <v>20887</v>
      </c>
      <c r="E100" s="162">
        <f>SUMIF('1_Caracterização'!$C$23:$C$300,"Sim",'1_Caracterização'!$E$23:$E$300)</f>
        <v>20887</v>
      </c>
      <c r="F100" s="162">
        <f>SUMIF('1_Caracterização'!$C$23:$C$300,"Sim",'1_Caracterização'!$E$23:$E$300)</f>
        <v>20887</v>
      </c>
      <c r="G100" s="162">
        <f>SUMIF('1_Caracterização'!$C$23:$C$300,"Sim",'1_Caracterização'!$E$23:$E$300)</f>
        <v>20887</v>
      </c>
      <c r="H100" s="162">
        <f>SUMIF('1_Caracterização'!$C$23:$C$300,"Sim",'1_Caracterização'!$E$23:$E$300)</f>
        <v>20887</v>
      </c>
      <c r="I100" s="162">
        <f>SUMIF('1_Caracterização'!$C$23:$C$300,"Sim",'1_Caracterização'!$E$23:$E$300)</f>
        <v>20887</v>
      </c>
      <c r="J100" s="162">
        <f>SUMIF('1_Caracterização'!$C$23:$C$300,"Sim",'1_Caracterização'!$E$23:$E$300)</f>
        <v>20887</v>
      </c>
      <c r="K100" s="346">
        <f>SUMIF('1_Caracterização'!$C$23:$C$300,"Sim",'1_Caracterização'!$E$23:$E$300)</f>
        <v>20887</v>
      </c>
    </row>
    <row r="101" spans="1:11" x14ac:dyDescent="0.35">
      <c r="B101" s="360" t="s">
        <v>374</v>
      </c>
      <c r="C101" s="162">
        <f>IFERROR(C98/C100*1000,0)</f>
        <v>394.13527687518956</v>
      </c>
      <c r="D101" s="162">
        <f>IFERROR(D98/D100*1000,0)</f>
        <v>396.13156508833248</v>
      </c>
      <c r="E101" s="162">
        <f t="shared" ref="E101:K101" si="7">IFERROR(E98/E100*1000,0)</f>
        <v>396.13156508833248</v>
      </c>
      <c r="F101" s="162">
        <f t="shared" si="7"/>
        <v>396.13156508833248</v>
      </c>
      <c r="G101" s="162">
        <f t="shared" si="7"/>
        <v>396.13156508833248</v>
      </c>
      <c r="H101" s="162">
        <f t="shared" si="7"/>
        <v>396.13156508833248</v>
      </c>
      <c r="I101" s="162">
        <f t="shared" si="7"/>
        <v>396.13156508833248</v>
      </c>
      <c r="J101" s="162">
        <f t="shared" si="7"/>
        <v>396.13156508833248</v>
      </c>
      <c r="K101" s="346">
        <f t="shared" si="7"/>
        <v>396.13156508833248</v>
      </c>
    </row>
    <row r="102" spans="1:11" x14ac:dyDescent="0.35">
      <c r="B102" s="375"/>
      <c r="C102" s="356"/>
      <c r="D102" s="356"/>
      <c r="E102" s="356"/>
      <c r="F102" s="356"/>
      <c r="G102" s="356"/>
      <c r="H102" s="356"/>
      <c r="I102" s="356"/>
      <c r="J102" s="356"/>
      <c r="K102" s="357"/>
    </row>
    <row r="103" spans="1:11" x14ac:dyDescent="0.35"/>
    <row r="104" spans="1:11" ht="30" customHeight="1" x14ac:dyDescent="0.35">
      <c r="B104" s="350" t="s">
        <v>417</v>
      </c>
      <c r="C104" s="351">
        <v>2022</v>
      </c>
      <c r="D104" s="326">
        <f t="shared" ref="D104:K104" si="8">+C104+1</f>
        <v>2023</v>
      </c>
      <c r="E104" s="326">
        <f t="shared" si="8"/>
        <v>2024</v>
      </c>
      <c r="F104" s="326">
        <f t="shared" si="8"/>
        <v>2025</v>
      </c>
      <c r="G104" s="326">
        <f t="shared" si="8"/>
        <v>2026</v>
      </c>
      <c r="H104" s="326">
        <f t="shared" si="8"/>
        <v>2027</v>
      </c>
      <c r="I104" s="326">
        <f t="shared" si="8"/>
        <v>2028</v>
      </c>
      <c r="J104" s="326">
        <f t="shared" si="8"/>
        <v>2029</v>
      </c>
      <c r="K104" s="327">
        <f t="shared" si="8"/>
        <v>2030</v>
      </c>
    </row>
    <row r="105" spans="1:11" ht="6" customHeight="1" x14ac:dyDescent="0.35">
      <c r="B105" s="334"/>
      <c r="C105" s="396"/>
      <c r="D105" s="396"/>
      <c r="E105" s="396"/>
      <c r="F105" s="396"/>
      <c r="G105" s="396"/>
      <c r="H105" s="396"/>
      <c r="I105" s="396"/>
      <c r="J105" s="396"/>
      <c r="K105" s="352"/>
    </row>
    <row r="106" spans="1:11" x14ac:dyDescent="0.35">
      <c r="B106" s="334" t="s">
        <v>418</v>
      </c>
      <c r="D106" s="397">
        <f>'5_Infraestruturas_Baixa'!D38</f>
        <v>0</v>
      </c>
      <c r="E106" s="397">
        <f>'5_Infraestruturas_Baixa'!E38</f>
        <v>68.894607602815157</v>
      </c>
      <c r="F106" s="397">
        <f>'5_Infraestruturas_Baixa'!F38</f>
        <v>68.894607602815157</v>
      </c>
      <c r="G106" s="397">
        <f>'5_Infraestruturas_Baixa'!G38</f>
        <v>137.78921520563031</v>
      </c>
      <c r="H106" s="397">
        <f>'5_Infraestruturas_Baixa'!H38</f>
        <v>199.70715368410973</v>
      </c>
      <c r="I106" s="397">
        <f>'5_Infraestruturas_Baixa'!I38</f>
        <v>318.31052879781686</v>
      </c>
      <c r="J106" s="397">
        <f>'5_Infraestruturas_Baixa'!J38</f>
        <v>318.31052879781686</v>
      </c>
      <c r="K106" s="398">
        <f>'5_Infraestruturas_Baixa'!K38</f>
        <v>394.18180552496773</v>
      </c>
    </row>
    <row r="107" spans="1:11" x14ac:dyDescent="0.35">
      <c r="B107" s="343" t="s">
        <v>423</v>
      </c>
      <c r="C107" s="78"/>
      <c r="D107" s="78"/>
      <c r="E107" s="256">
        <f>'5_Infraestruturas_Baixa'!D38/2</f>
        <v>0</v>
      </c>
      <c r="F107" s="256">
        <f>'5_Infraestruturas_Baixa'!E38/2</f>
        <v>34.447303801407578</v>
      </c>
      <c r="G107" s="256">
        <f>'5_Infraestruturas_Baixa'!F38/2</f>
        <v>34.447303801407578</v>
      </c>
      <c r="H107" s="256">
        <f>'5_Infraestruturas_Baixa'!G38/2</f>
        <v>68.894607602815157</v>
      </c>
      <c r="I107" s="256">
        <f>'5_Infraestruturas_Baixa'!H38/2</f>
        <v>99.853576842054864</v>
      </c>
      <c r="J107" s="256">
        <f>'5_Infraestruturas_Baixa'!I38/2</f>
        <v>159.15526439890843</v>
      </c>
      <c r="K107" s="353">
        <f>'5_Infraestruturas_Baixa'!J38/2</f>
        <v>159.15526439890843</v>
      </c>
    </row>
    <row r="108" spans="1:11" ht="8.5" customHeight="1" x14ac:dyDescent="0.35">
      <c r="B108" s="330"/>
      <c r="K108" s="342"/>
    </row>
    <row r="109" spans="1:11" x14ac:dyDescent="0.35">
      <c r="B109" s="334" t="s">
        <v>420</v>
      </c>
      <c r="K109" s="342"/>
    </row>
    <row r="110" spans="1:11" x14ac:dyDescent="0.35">
      <c r="B110" s="354" t="s">
        <v>423</v>
      </c>
      <c r="C110" s="355"/>
      <c r="D110" s="355"/>
      <c r="E110" s="356"/>
      <c r="F110" s="356"/>
      <c r="G110" s="356"/>
      <c r="H110" s="356"/>
      <c r="I110" s="356"/>
      <c r="J110" s="356"/>
      <c r="K110" s="357"/>
    </row>
    <row r="111" spans="1:11" x14ac:dyDescent="0.35"/>
    <row r="112" spans="1:11" ht="29.15" customHeight="1" x14ac:dyDescent="0.35">
      <c r="B112" s="4" t="s">
        <v>436</v>
      </c>
      <c r="C112" s="142"/>
      <c r="D112" s="80">
        <v>2023</v>
      </c>
      <c r="E112" s="80">
        <v>2024</v>
      </c>
      <c r="F112" s="80">
        <f t="shared" ref="F112:K112" si="9">+E112+1</f>
        <v>2025</v>
      </c>
      <c r="G112" s="80">
        <f t="shared" si="9"/>
        <v>2026</v>
      </c>
      <c r="H112" s="80">
        <f t="shared" si="9"/>
        <v>2027</v>
      </c>
      <c r="I112" s="80">
        <f t="shared" si="9"/>
        <v>2028</v>
      </c>
      <c r="J112" s="80">
        <f t="shared" si="9"/>
        <v>2029</v>
      </c>
      <c r="K112" s="81">
        <f t="shared" si="9"/>
        <v>2030</v>
      </c>
    </row>
    <row r="113" spans="1:12" x14ac:dyDescent="0.35">
      <c r="B113" s="18"/>
      <c r="K113" s="6"/>
    </row>
    <row r="114" spans="1:12" x14ac:dyDescent="0.35">
      <c r="B114" s="39" t="s">
        <v>424</v>
      </c>
      <c r="D114" s="250"/>
      <c r="E114" s="380">
        <f>(E50+'5_Infraestruturas_Baixa'!E45)/('6_Atividade_METAS_Baixa'!E98*$E$116)</f>
        <v>0.10514747348821392</v>
      </c>
      <c r="F114" s="380">
        <f>(F50+'5_Infraestruturas_Baixa'!F45)/('6_Atividade_METAS_Baixa'!F98*0.55)</f>
        <v>0.23643084747463355</v>
      </c>
      <c r="G114" s="380">
        <f>(G50+'5_Infraestruturas_Baixa'!G45)/('6_Atividade_METAS_Baixa'!G98*0.55)</f>
        <v>0.29463362014758832</v>
      </c>
      <c r="H114" s="380">
        <f>(H50+'5_Infraestruturas_Baixa'!H45)/('6_Atividade_METAS_Baixa'!H98*0.55)</f>
        <v>0.3510684408297865</v>
      </c>
      <c r="I114" s="380">
        <f>(I50+'5_Infraestruturas_Baixa'!I45)/('6_Atividade_METAS_Baixa'!I98*0.55)</f>
        <v>0.41949089051453264</v>
      </c>
      <c r="J114" s="380">
        <f>(J50+'5_Infraestruturas_Baixa'!J45)/('6_Atividade_METAS_Baixa'!J98*0.55)</f>
        <v>0.50490597230379841</v>
      </c>
      <c r="K114" s="380">
        <f>(K50+'5_Infraestruturas_Baixa'!K45)/('6_Atividade_METAS_Baixa'!K98*0.55)</f>
        <v>0.60630340001495253</v>
      </c>
      <c r="L114" s="6"/>
    </row>
    <row r="115" spans="1:12" x14ac:dyDescent="0.35">
      <c r="B115" s="126"/>
      <c r="C115" s="120"/>
      <c r="D115" s="120"/>
      <c r="E115" s="120"/>
      <c r="F115" s="120"/>
      <c r="G115" s="120"/>
      <c r="H115" s="120"/>
      <c r="I115" s="120"/>
      <c r="J115" s="120"/>
      <c r="K115" s="121"/>
    </row>
    <row r="116" spans="1:12" x14ac:dyDescent="0.35">
      <c r="B116" s="1" t="s">
        <v>524</v>
      </c>
      <c r="E116" s="381">
        <v>0.55000000000000004</v>
      </c>
      <c r="F116" s="381">
        <v>0.55000000000000004</v>
      </c>
      <c r="G116" s="381">
        <v>0.55000000000000004</v>
      </c>
      <c r="H116" s="381">
        <v>0.55000000000000004</v>
      </c>
      <c r="I116" s="381">
        <v>0.55000000000000004</v>
      </c>
      <c r="J116" s="381">
        <v>0.55000000000000004</v>
      </c>
      <c r="K116" s="381">
        <v>0.55000000000000004</v>
      </c>
    </row>
    <row r="117" spans="1:12" x14ac:dyDescent="0.35">
      <c r="A117" s="1" t="s">
        <v>327</v>
      </c>
      <c r="B117" s="1" t="s">
        <v>327</v>
      </c>
      <c r="C117" s="1" t="s">
        <v>327</v>
      </c>
      <c r="D117" s="1" t="s">
        <v>327</v>
      </c>
      <c r="E117" s="1" t="s">
        <v>327</v>
      </c>
      <c r="F117" s="1" t="s">
        <v>327</v>
      </c>
      <c r="G117" s="1" t="s">
        <v>327</v>
      </c>
      <c r="H117" s="1" t="s">
        <v>327</v>
      </c>
      <c r="I117" s="1" t="s">
        <v>327</v>
      </c>
      <c r="J117" s="1" t="s">
        <v>327</v>
      </c>
      <c r="K117" s="1" t="s">
        <v>327</v>
      </c>
      <c r="L117" s="1" t="s">
        <v>327</v>
      </c>
    </row>
    <row r="118" spans="1:12" x14ac:dyDescent="0.35"/>
    <row r="119" spans="1:12" x14ac:dyDescent="0.35"/>
    <row r="120" spans="1:12" x14ac:dyDescent="0.35"/>
    <row r="121" spans="1:12" x14ac:dyDescent="0.35"/>
    <row r="122" spans="1:12" x14ac:dyDescent="0.35"/>
  </sheetData>
  <dataValidations disablePrompts="1" count="1">
    <dataValidation type="list" errorStyle="warning" allowBlank="1" showInputMessage="1" showErrorMessage="1" errorTitle="Município não existente" error="Por favor selecionar o município a partir da lista." sqref="B7:B42" xr:uid="{00000000-0002-0000-0700-000000000000}">
      <formula1>Municípios</formula1>
    </dataValidation>
  </dataValidations>
  <pageMargins left="0.7" right="0.7" top="0.75" bottom="0.75" header="0.3" footer="0.3"/>
  <pageSetup paperSize="8" scale="8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V22"/>
  <sheetViews>
    <sheetView showGridLines="0" zoomScale="70" zoomScaleNormal="70" workbookViewId="0">
      <selection activeCell="B14" sqref="B14:C16"/>
    </sheetView>
  </sheetViews>
  <sheetFormatPr defaultColWidth="0" defaultRowHeight="15" customHeight="1" zeroHeight="1" x14ac:dyDescent="0.35"/>
  <cols>
    <col min="1" max="1" width="2.81640625" style="17" customWidth="1"/>
    <col min="2" max="2" width="9.1796875" style="17" customWidth="1"/>
    <col min="3" max="3" width="86.453125" style="17" customWidth="1"/>
    <col min="4" max="4" width="2.1796875" style="17" customWidth="1"/>
    <col min="5" max="12" width="11.54296875" style="17" customWidth="1"/>
    <col min="13" max="13" width="28.7265625" style="17" customWidth="1"/>
    <col min="14" max="14" width="50.453125" style="17" customWidth="1"/>
    <col min="15" max="16" width="19.453125" style="17" customWidth="1"/>
    <col min="17" max="22" width="0" style="17" hidden="1" customWidth="1"/>
    <col min="23" max="16384" width="9.1796875" style="17" hidden="1"/>
  </cols>
  <sheetData>
    <row r="1" spans="2:16" ht="14.5" x14ac:dyDescent="0.35"/>
    <row r="2" spans="2:16" ht="14.5" x14ac:dyDescent="0.35">
      <c r="B2" s="439" t="s">
        <v>399</v>
      </c>
      <c r="C2" s="439" t="s">
        <v>400</v>
      </c>
      <c r="E2" s="439" t="s">
        <v>401</v>
      </c>
      <c r="F2" s="439"/>
      <c r="G2" s="439"/>
      <c r="H2" s="439"/>
      <c r="I2" s="439"/>
      <c r="J2" s="439"/>
      <c r="K2" s="439"/>
      <c r="L2" s="439"/>
      <c r="M2" s="439" t="s">
        <v>468</v>
      </c>
      <c r="N2" s="439"/>
      <c r="O2" s="439"/>
      <c r="P2" s="439"/>
    </row>
    <row r="3" spans="2:16" ht="33.75" customHeight="1" x14ac:dyDescent="0.35">
      <c r="B3" s="439"/>
      <c r="C3" s="439"/>
      <c r="E3" s="306">
        <v>2023</v>
      </c>
      <c r="F3" s="306">
        <f t="shared" ref="F3:L3" si="0">+E3+1</f>
        <v>2024</v>
      </c>
      <c r="G3" s="306">
        <f t="shared" si="0"/>
        <v>2025</v>
      </c>
      <c r="H3" s="306">
        <f t="shared" si="0"/>
        <v>2026</v>
      </c>
      <c r="I3" s="306">
        <f t="shared" si="0"/>
        <v>2027</v>
      </c>
      <c r="J3" s="306">
        <f t="shared" si="0"/>
        <v>2028</v>
      </c>
      <c r="K3" s="306">
        <f t="shared" si="0"/>
        <v>2029</v>
      </c>
      <c r="L3" s="306">
        <f t="shared" si="0"/>
        <v>2030</v>
      </c>
      <c r="M3" s="306" t="s">
        <v>469</v>
      </c>
      <c r="N3" s="306" t="s">
        <v>7</v>
      </c>
      <c r="O3" s="307" t="s">
        <v>470</v>
      </c>
      <c r="P3" s="307" t="s">
        <v>471</v>
      </c>
    </row>
    <row r="4" spans="2:16" ht="3" customHeight="1" x14ac:dyDescent="0.35"/>
    <row r="5" spans="2:16" s="223" customFormat="1" ht="22" customHeight="1" x14ac:dyDescent="0.35">
      <c r="B5" s="219" t="s">
        <v>402</v>
      </c>
      <c r="C5" s="220"/>
      <c r="D5" s="221"/>
      <c r="E5" s="222">
        <f t="shared" ref="E5:L5" si="1">SUM(E$7:E$16)</f>
        <v>0</v>
      </c>
      <c r="F5" s="222">
        <f t="shared" si="1"/>
        <v>31053.571428571428</v>
      </c>
      <c r="G5" s="222">
        <f t="shared" si="1"/>
        <v>288659.33630952379</v>
      </c>
      <c r="H5" s="222">
        <f t="shared" si="1"/>
        <v>268659.33630952379</v>
      </c>
      <c r="I5" s="222">
        <f t="shared" si="1"/>
        <v>280753.62202380947</v>
      </c>
      <c r="J5" s="222">
        <f t="shared" si="1"/>
        <v>256829.45535714284</v>
      </c>
      <c r="K5" s="222">
        <f t="shared" si="1"/>
        <v>289054.45535714284</v>
      </c>
      <c r="L5" s="222">
        <f t="shared" si="1"/>
        <v>362418.74107142852</v>
      </c>
      <c r="M5" s="440"/>
      <c r="N5" s="440"/>
      <c r="O5" s="440"/>
      <c r="P5" s="440"/>
    </row>
    <row r="6" spans="2:16" ht="22" customHeight="1" x14ac:dyDescent="0.35">
      <c r="B6" s="17">
        <v>1</v>
      </c>
      <c r="C6" s="2" t="str" cm="1">
        <f t="array" aca="1" ref="C6" ca="1">INDIRECT("'7."&amp;B6&amp;"'!D2")</f>
        <v>Promover ações de combate ao desperdício alimentar</v>
      </c>
      <c r="E6" s="164">
        <f>SUM('7.1'!G$19:G$42)</f>
        <v>0</v>
      </c>
      <c r="F6" s="164">
        <f>SUM('7.1'!H$19:H$42)</f>
        <v>0</v>
      </c>
      <c r="G6" s="164">
        <f>SUM('7.1'!I$19:I$42)</f>
        <v>8199.875</v>
      </c>
      <c r="H6" s="164">
        <f>SUM('7.1'!J$19:J$42)</f>
        <v>8199.875</v>
      </c>
      <c r="I6" s="164">
        <f>SUM('7.1'!K$19:K$42)</f>
        <v>8199.875</v>
      </c>
      <c r="J6" s="164">
        <f>SUM('7.1'!L$19:L$42)</f>
        <v>8199.875</v>
      </c>
      <c r="K6" s="164">
        <f>SUM('7.1'!M$19:M$42)</f>
        <v>8199.875</v>
      </c>
      <c r="L6" s="164">
        <f>SUM('7.1'!N$19:N$42)</f>
        <v>8199.875</v>
      </c>
      <c r="M6" s="312" t="s">
        <v>487</v>
      </c>
      <c r="N6" s="312" t="s">
        <v>518</v>
      </c>
      <c r="O6" s="386">
        <v>20887</v>
      </c>
      <c r="P6" s="312">
        <v>13.73</v>
      </c>
    </row>
    <row r="7" spans="2:16" ht="22" customHeight="1" x14ac:dyDescent="0.35">
      <c r="B7" s="17">
        <f>+B6+1</f>
        <v>2</v>
      </c>
      <c r="C7" s="2" t="str" cm="1">
        <f t="array" aca="1" ref="C7" ca="1">INDIRECT("'7."&amp;B7&amp;"'!D2")</f>
        <v>Apoiar a operacionalização das redes de reutilização e doação de objetos fora de uso</v>
      </c>
      <c r="E7" s="164">
        <f>SUM('7.2'!G$19:G$42)</f>
        <v>0</v>
      </c>
      <c r="F7" s="164">
        <f>SUM('7.2'!H$19:H$42)</f>
        <v>0</v>
      </c>
      <c r="G7" s="164">
        <f>SUM('7.2'!I$19:I$42)</f>
        <v>33500</v>
      </c>
      <c r="H7" s="164">
        <f>SUM('7.2'!J$19:J$42)</f>
        <v>33500</v>
      </c>
      <c r="I7" s="164">
        <f>SUM('7.2'!K$19:K$42)</f>
        <v>33500</v>
      </c>
      <c r="J7" s="164">
        <f>SUM('7.2'!L$19:L$42)</f>
        <v>33500</v>
      </c>
      <c r="K7" s="164">
        <f>SUM('7.2'!M$19:M$42)</f>
        <v>33500</v>
      </c>
      <c r="L7" s="164">
        <f>SUM('7.2'!N$19:N$42)</f>
        <v>33500</v>
      </c>
      <c r="M7" s="312" t="s">
        <v>487</v>
      </c>
      <c r="N7" s="312" t="s">
        <v>518</v>
      </c>
      <c r="O7" s="386">
        <v>20887</v>
      </c>
      <c r="P7" s="312">
        <v>13.73</v>
      </c>
    </row>
    <row r="8" spans="2:16" ht="22" customHeight="1" x14ac:dyDescent="0.35">
      <c r="B8" s="17">
        <f t="shared" ref="B8:B15" si="2">+B7+1</f>
        <v>3</v>
      </c>
      <c r="C8" s="2" t="str" cm="1">
        <f t="array" aca="1" ref="C8" ca="1">INDIRECT("'7."&amp;B8&amp;"'!D2")</f>
        <v>Tratamento na origem de biorresíduos</v>
      </c>
      <c r="E8" s="164">
        <f>SUM('7.3'!G$19:G$43)</f>
        <v>0</v>
      </c>
      <c r="F8" s="164">
        <f>SUM('7.3'!H$19:H$43)</f>
        <v>10078.571428571429</v>
      </c>
      <c r="G8" s="164">
        <f>SUM('7.3'!I$19:I$43)</f>
        <v>10078.571428571429</v>
      </c>
      <c r="H8" s="164">
        <f>SUM('7.3'!J$19:J$43)</f>
        <v>10078.571428571429</v>
      </c>
      <c r="I8" s="164">
        <f>SUM('7.3'!K$19:K$43)</f>
        <v>22172.857142857145</v>
      </c>
      <c r="J8" s="164">
        <f>SUM('7.3'!L$19:L$43)</f>
        <v>22172.857142857145</v>
      </c>
      <c r="K8" s="164">
        <f>SUM('7.3'!M$19:M$43)</f>
        <v>22172.857142857145</v>
      </c>
      <c r="L8" s="164">
        <f>SUM('7.3'!N$19:N$43)</f>
        <v>22172.857142857145</v>
      </c>
      <c r="M8" s="312" t="s">
        <v>488</v>
      </c>
      <c r="N8" s="358" t="s">
        <v>519</v>
      </c>
      <c r="O8" s="386">
        <v>2689</v>
      </c>
      <c r="P8" s="312">
        <v>13.73</v>
      </c>
    </row>
    <row r="9" spans="2:16" ht="22" customHeight="1" x14ac:dyDescent="0.35">
      <c r="B9" s="17">
        <f t="shared" si="2"/>
        <v>4</v>
      </c>
      <c r="C9" s="2" t="str" cm="1">
        <f t="array" aca="1" ref="C9" ca="1">INDIRECT("'7."&amp;B9&amp;"'!D2")</f>
        <v>Recolha seletiva de resíduos verdes e compostagem municipal</v>
      </c>
      <c r="E9" s="164">
        <f>SUM('7.4'!G$19:G$40)</f>
        <v>0</v>
      </c>
      <c r="F9" s="164">
        <f>SUM('7.4'!H$19:H$40)</f>
        <v>6875</v>
      </c>
      <c r="G9" s="164">
        <f>SUM('7.4'!I$19:I$40)</f>
        <v>15122.3125</v>
      </c>
      <c r="H9" s="164">
        <f>SUM('7.4'!J$19:J$40)</f>
        <v>15122.3125</v>
      </c>
      <c r="I9" s="164">
        <f>SUM('7.4'!K$19:K$40)</f>
        <v>15122.3125</v>
      </c>
      <c r="J9" s="164">
        <f>SUM('7.4'!L$19:L$40)</f>
        <v>8247.3125</v>
      </c>
      <c r="K9" s="164">
        <f>SUM('7.4'!M$19:M$40)</f>
        <v>8247.3125</v>
      </c>
      <c r="L9" s="164">
        <f>SUM('7.4'!N$19:N$40)</f>
        <v>8247.3125</v>
      </c>
      <c r="M9" s="312" t="s">
        <v>488</v>
      </c>
      <c r="N9" s="358" t="s">
        <v>519</v>
      </c>
      <c r="O9" s="386">
        <v>20887</v>
      </c>
      <c r="P9" s="312">
        <v>13.73</v>
      </c>
    </row>
    <row r="10" spans="2:16" ht="22" customHeight="1" x14ac:dyDescent="0.35">
      <c r="B10" s="17">
        <f t="shared" si="2"/>
        <v>5</v>
      </c>
      <c r="C10" s="2" t="str" cm="1">
        <f t="array" aca="1" ref="C10" ca="1">INDIRECT("'7."&amp;B10&amp;"'!D2")</f>
        <v>Recolha seletiva de biorresíduos</v>
      </c>
      <c r="E10" s="164">
        <f>SUM('7.5'!G$19:G$42)</f>
        <v>0</v>
      </c>
      <c r="F10" s="164">
        <f>SUM('7.5'!H$19:H$42)</f>
        <v>14100</v>
      </c>
      <c r="G10" s="164">
        <f>SUM('7.5'!I$19:I$42)</f>
        <v>149208.28571428571</v>
      </c>
      <c r="H10" s="164">
        <f>SUM('7.5'!J$19:J$42)</f>
        <v>149208.28571428571</v>
      </c>
      <c r="I10" s="164">
        <f>SUM('7.5'!K$19:K$42)</f>
        <v>149208.28571428571</v>
      </c>
      <c r="J10" s="164">
        <f>SUM('7.5'!L$19:L$42)</f>
        <v>149208.28571428571</v>
      </c>
      <c r="K10" s="164">
        <f>SUM('7.5'!M$19:M$42)</f>
        <v>181433.28571428571</v>
      </c>
      <c r="L10" s="164">
        <f>SUM('7.5'!N$19:N$42)</f>
        <v>167333.28571428571</v>
      </c>
      <c r="M10" s="312" t="s">
        <v>488</v>
      </c>
      <c r="N10" s="358" t="s">
        <v>519</v>
      </c>
      <c r="O10" s="386">
        <v>14538</v>
      </c>
      <c r="P10" s="312">
        <v>13.73</v>
      </c>
    </row>
    <row r="11" spans="2:16" ht="22" customHeight="1" x14ac:dyDescent="0.35">
      <c r="B11" s="17">
        <f t="shared" si="2"/>
        <v>6</v>
      </c>
      <c r="C11" s="2" t="str" cm="1">
        <f t="array" aca="1" ref="C11" ca="1">INDIRECT("'7."&amp;B11&amp;"'!D2")</f>
        <v>Reforço da recolha seletiva de fluxos específicos e emergentes de resíduos urbanos</v>
      </c>
      <c r="E11" s="164">
        <f>SUM('7.6'!G$19:G$41)</f>
        <v>0</v>
      </c>
      <c r="F11" s="164">
        <f>SUM('7.6'!H$19:H$41)</f>
        <v>0</v>
      </c>
      <c r="G11" s="164">
        <f>SUM('7.6'!I$19:I$41)</f>
        <v>10106.357142857143</v>
      </c>
      <c r="H11" s="164">
        <f>SUM('7.6'!J$19:J$41)</f>
        <v>10106.357142857143</v>
      </c>
      <c r="I11" s="164">
        <f>SUM('7.6'!K$19:K$41)</f>
        <v>10106.357142857143</v>
      </c>
      <c r="J11" s="164">
        <f>SUM('7.6'!L$19:L$41)</f>
        <v>10106.357142857143</v>
      </c>
      <c r="K11" s="164">
        <f>SUM('7.6'!M$19:M$41)</f>
        <v>10106.357142857143</v>
      </c>
      <c r="L11" s="164">
        <f>SUM('7.6'!N$19:N$41)</f>
        <v>10106.357142857143</v>
      </c>
      <c r="M11" s="312" t="s">
        <v>488</v>
      </c>
      <c r="N11" s="358" t="s">
        <v>519</v>
      </c>
      <c r="O11" s="386">
        <v>20887</v>
      </c>
      <c r="P11" s="312">
        <v>13.73</v>
      </c>
    </row>
    <row r="12" spans="2:16" ht="22" customHeight="1" x14ac:dyDescent="0.35">
      <c r="B12" s="17">
        <f t="shared" si="2"/>
        <v>7</v>
      </c>
      <c r="C12" s="2" t="str" cm="1">
        <f t="array" aca="1" ref="C12" ca="1">INDIRECT("'7."&amp;B12&amp;"'!D2")</f>
        <v>Aplicação de novo modelo tarifário ao utilizador final</v>
      </c>
      <c r="E12" s="164">
        <f>SUM('7.7'!G$19:G$43)</f>
        <v>0</v>
      </c>
      <c r="F12" s="164">
        <f>SUM('7.7'!H$19:H$43)</f>
        <v>0</v>
      </c>
      <c r="G12" s="164">
        <f>SUM('7.7'!I$19:I$43)</f>
        <v>46643.809523809519</v>
      </c>
      <c r="H12" s="164">
        <f>SUM('7.7'!J$19:J$43)</f>
        <v>26643.809523809523</v>
      </c>
      <c r="I12" s="164">
        <f>SUM('7.7'!K$19:K$43)</f>
        <v>26643.809523809523</v>
      </c>
      <c r="J12" s="164">
        <f>SUM('7.7'!L$19:L$43)</f>
        <v>9594.6428571428569</v>
      </c>
      <c r="K12" s="164">
        <f>SUM('7.7'!M$19:M$43)</f>
        <v>9594.6428571428569</v>
      </c>
      <c r="L12" s="164">
        <f>SUM('7.7'!N$19:N$43)</f>
        <v>97058.928571428565</v>
      </c>
      <c r="M12" s="312" t="s">
        <v>489</v>
      </c>
      <c r="N12" s="358" t="s">
        <v>431</v>
      </c>
      <c r="O12" s="386">
        <v>20887</v>
      </c>
      <c r="P12" s="312">
        <v>13.73</v>
      </c>
    </row>
    <row r="13" spans="2:16" ht="30" customHeight="1" x14ac:dyDescent="0.35">
      <c r="B13" s="17">
        <f t="shared" si="2"/>
        <v>8</v>
      </c>
      <c r="C13" s="2" t="str" cm="1">
        <f t="array" aca="1" ref="C13" ca="1">INDIRECT("'7."&amp;B13&amp;"'!D2")</f>
        <v>Promover ações de monitorização e melhoria do serviço</v>
      </c>
      <c r="E13" s="164">
        <f>SUM('7.8'!G$19:G$42)</f>
        <v>0</v>
      </c>
      <c r="F13" s="164">
        <f>SUM('7.8'!H$19:H$42)</f>
        <v>0</v>
      </c>
      <c r="G13" s="164">
        <f>SUM('7.8'!I$19:I$42)</f>
        <v>24000</v>
      </c>
      <c r="H13" s="164">
        <f>SUM('7.8'!J$19:J$42)</f>
        <v>24000</v>
      </c>
      <c r="I13" s="164">
        <f>SUM('7.8'!K$19:K$42)</f>
        <v>24000</v>
      </c>
      <c r="J13" s="164">
        <f>SUM('7.8'!L$19:L$42)</f>
        <v>24000</v>
      </c>
      <c r="K13" s="164">
        <f>SUM('7.8'!M$19:M$42)</f>
        <v>24000</v>
      </c>
      <c r="L13" s="164">
        <f>SUM('7.8'!N$19:N$42)</f>
        <v>24000</v>
      </c>
      <c r="M13" s="312" t="s">
        <v>489</v>
      </c>
      <c r="N13" s="358" t="s">
        <v>520</v>
      </c>
      <c r="O13" s="386">
        <v>20887</v>
      </c>
      <c r="P13" s="312">
        <v>13.73</v>
      </c>
    </row>
    <row r="14" spans="2:16" ht="14.5" x14ac:dyDescent="0.35">
      <c r="B14" s="17">
        <f t="shared" si="2"/>
        <v>9</v>
      </c>
      <c r="C14" s="2" t="str" cm="1">
        <f t="array" aca="1" ref="C14" ca="1">INDIRECT("'7."&amp;B14&amp;"'!D2")</f>
        <v>[preencher identificação da medida]</v>
      </c>
      <c r="E14" s="164">
        <f>SUM('7.9'!G$19:G$43)</f>
        <v>0</v>
      </c>
      <c r="F14" s="164">
        <f>SUM('7.9'!H$19:H$43)</f>
        <v>0</v>
      </c>
      <c r="G14" s="164">
        <f>SUM('7.9'!I$19:I$43)</f>
        <v>0</v>
      </c>
      <c r="H14" s="164">
        <f>SUM('7.9'!J$19:J$43)</f>
        <v>0</v>
      </c>
      <c r="I14" s="164">
        <f>SUM('7.9'!K$19:K$43)</f>
        <v>0</v>
      </c>
      <c r="J14" s="164">
        <f>SUM('7.9'!L$19:L$43)</f>
        <v>0</v>
      </c>
      <c r="K14" s="164">
        <f>SUM('7.9'!M$19:M$43)</f>
        <v>0</v>
      </c>
      <c r="L14" s="164">
        <f>SUM('7.9'!N$19:N$43)</f>
        <v>0</v>
      </c>
      <c r="M14" s="312"/>
      <c r="N14" s="312"/>
      <c r="O14" s="312"/>
      <c r="P14" s="312"/>
    </row>
    <row r="15" spans="2:16" ht="14.5" x14ac:dyDescent="0.35">
      <c r="B15" s="17">
        <f t="shared" si="2"/>
        <v>10</v>
      </c>
      <c r="C15" s="2" t="str" cm="1">
        <f t="array" aca="1" ref="C15" ca="1">INDIRECT("'7."&amp;B15&amp;"'!D2")</f>
        <v>[preencher identificação da medida]</v>
      </c>
      <c r="E15" s="164">
        <f>SUM('7.10'!G$19:G$43)</f>
        <v>0</v>
      </c>
      <c r="F15" s="164">
        <f>SUM('7.10'!H$19:H$43)</f>
        <v>0</v>
      </c>
      <c r="G15" s="164">
        <f>SUM('7.10'!I$19:I$43)</f>
        <v>0</v>
      </c>
      <c r="H15" s="164">
        <f>SUM('7.10'!J$19:J$43)</f>
        <v>0</v>
      </c>
      <c r="I15" s="164">
        <f>SUM('7.10'!K$19:K$43)</f>
        <v>0</v>
      </c>
      <c r="J15" s="164">
        <f>SUM('7.10'!L$19:L$43)</f>
        <v>0</v>
      </c>
      <c r="K15" s="164">
        <f>SUM('7.10'!M$19:M$43)</f>
        <v>0</v>
      </c>
      <c r="L15" s="164">
        <f>SUM('7.10'!N$19:N$43)</f>
        <v>0</v>
      </c>
      <c r="M15" s="312"/>
      <c r="N15" s="312"/>
      <c r="O15" s="312"/>
      <c r="P15" s="312"/>
    </row>
    <row r="16" spans="2:16" ht="14.5" x14ac:dyDescent="0.35">
      <c r="C16" s="263" t="s">
        <v>472</v>
      </c>
      <c r="M16" s="312"/>
      <c r="N16" s="312"/>
      <c r="O16" s="312"/>
      <c r="P16" s="312"/>
    </row>
    <row r="17" spans="1:13" ht="14.5" x14ac:dyDescent="0.35">
      <c r="A17" s="17" t="s">
        <v>327</v>
      </c>
      <c r="B17" s="17" t="s">
        <v>327</v>
      </c>
      <c r="C17" s="17" t="s">
        <v>327</v>
      </c>
      <c r="D17" s="17" t="s">
        <v>327</v>
      </c>
      <c r="E17" s="17" t="s">
        <v>327</v>
      </c>
      <c r="F17" s="17" t="s">
        <v>327</v>
      </c>
      <c r="G17" s="17" t="s">
        <v>327</v>
      </c>
      <c r="H17" s="17" t="s">
        <v>327</v>
      </c>
      <c r="I17" s="17" t="s">
        <v>327</v>
      </c>
      <c r="J17" s="17" t="s">
        <v>327</v>
      </c>
      <c r="K17" s="17" t="s">
        <v>327</v>
      </c>
      <c r="L17" s="17" t="s">
        <v>327</v>
      </c>
      <c r="M17" s="17" t="s">
        <v>327</v>
      </c>
    </row>
    <row r="18" spans="1:13" ht="15" customHeight="1" x14ac:dyDescent="0.35"/>
    <row r="19" spans="1:13" ht="15" customHeight="1" x14ac:dyDescent="0.35"/>
    <row r="20" spans="1:13" ht="15" customHeight="1" x14ac:dyDescent="0.35"/>
    <row r="21" spans="1:13" ht="15" customHeight="1" x14ac:dyDescent="0.35"/>
    <row r="22" spans="1:13" ht="15" customHeight="1" x14ac:dyDescent="0.35"/>
  </sheetData>
  <mergeCells count="5">
    <mergeCell ref="B2:B3"/>
    <mergeCell ref="C2:C3"/>
    <mergeCell ref="E2:L2"/>
    <mergeCell ref="M2:P2"/>
    <mergeCell ref="M5:P5"/>
  </mergeCells>
  <pageMargins left="0.7" right="0.7" top="0.75" bottom="0.75" header="0.3" footer="0.3"/>
  <pageSetup paperSize="8" scale="62" fitToHeight="0" orientation="landscape"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Aux!$H$22:$J$22</xm:f>
          </x14:formula1>
          <xm:sqref>M6:M16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P166"/>
  <sheetViews>
    <sheetView showGridLines="0" tabSelected="1" topLeftCell="B1" zoomScale="70" zoomScaleNormal="70" workbookViewId="0">
      <pane ySplit="3" topLeftCell="A13" activePane="bottomLeft" state="frozen"/>
      <selection activeCell="C157" sqref="C157"/>
      <selection pane="bottomLeft" activeCell="B8" sqref="B8:O14"/>
    </sheetView>
  </sheetViews>
  <sheetFormatPr defaultColWidth="0" defaultRowHeight="14.5" zeroHeight="1" x14ac:dyDescent="0.35"/>
  <cols>
    <col min="1" max="1" width="2.81640625" customWidth="1"/>
    <col min="2" max="2" width="48.542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505</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46" t="s">
        <v>545</v>
      </c>
      <c r="C8" s="447"/>
      <c r="D8" s="447"/>
      <c r="E8" s="447"/>
      <c r="F8" s="447"/>
      <c r="G8" s="447"/>
      <c r="H8" s="447"/>
      <c r="I8" s="447"/>
      <c r="J8" s="447"/>
      <c r="K8" s="447"/>
      <c r="L8" s="447"/>
      <c r="M8" s="447"/>
      <c r="N8" s="447"/>
      <c r="O8" s="448"/>
    </row>
    <row r="9" spans="2:15" x14ac:dyDescent="0.35">
      <c r="B9" s="446"/>
      <c r="C9" s="447"/>
      <c r="D9" s="447"/>
      <c r="E9" s="447"/>
      <c r="F9" s="447"/>
      <c r="G9" s="447"/>
      <c r="H9" s="447"/>
      <c r="I9" s="447"/>
      <c r="J9" s="447"/>
      <c r="K9" s="447"/>
      <c r="L9" s="447"/>
      <c r="M9" s="447"/>
      <c r="N9" s="447"/>
      <c r="O9" s="448"/>
    </row>
    <row r="10" spans="2:15" x14ac:dyDescent="0.35">
      <c r="B10" s="446"/>
      <c r="C10" s="447"/>
      <c r="D10" s="447"/>
      <c r="E10" s="447"/>
      <c r="F10" s="447"/>
      <c r="G10" s="447"/>
      <c r="H10" s="447"/>
      <c r="I10" s="447"/>
      <c r="J10" s="447"/>
      <c r="K10" s="447"/>
      <c r="L10" s="447"/>
      <c r="M10" s="447"/>
      <c r="N10" s="447"/>
      <c r="O10" s="448"/>
    </row>
    <row r="11" spans="2:15" x14ac:dyDescent="0.35">
      <c r="B11" s="446"/>
      <c r="C11" s="447"/>
      <c r="D11" s="447"/>
      <c r="E11" s="447"/>
      <c r="F11" s="447"/>
      <c r="G11" s="447"/>
      <c r="H11" s="447"/>
      <c r="I11" s="447"/>
      <c r="J11" s="447"/>
      <c r="K11" s="447"/>
      <c r="L11" s="447"/>
      <c r="M11" s="447"/>
      <c r="N11" s="447"/>
      <c r="O11" s="448"/>
    </row>
    <row r="12" spans="2:15" x14ac:dyDescent="0.35">
      <c r="B12" s="446"/>
      <c r="C12" s="447"/>
      <c r="D12" s="447"/>
      <c r="E12" s="447"/>
      <c r="F12" s="447"/>
      <c r="G12" s="447"/>
      <c r="H12" s="447"/>
      <c r="I12" s="447"/>
      <c r="J12" s="447"/>
      <c r="K12" s="447"/>
      <c r="L12" s="447"/>
      <c r="M12" s="447"/>
      <c r="N12" s="447"/>
      <c r="O12" s="448"/>
    </row>
    <row r="13" spans="2:15" x14ac:dyDescent="0.35">
      <c r="B13" s="446"/>
      <c r="C13" s="447"/>
      <c r="D13" s="447"/>
      <c r="E13" s="447"/>
      <c r="F13" s="447"/>
      <c r="G13" s="447"/>
      <c r="H13" s="447"/>
      <c r="I13" s="447"/>
      <c r="J13" s="447"/>
      <c r="K13" s="447"/>
      <c r="L13" s="447"/>
      <c r="M13" s="447"/>
      <c r="N13" s="447"/>
      <c r="O13" s="448"/>
    </row>
    <row r="14" spans="2:15" ht="111" customHeight="1" x14ac:dyDescent="0.35">
      <c r="B14" s="446"/>
      <c r="C14" s="447"/>
      <c r="D14" s="447"/>
      <c r="E14" s="447"/>
      <c r="F14" s="447"/>
      <c r="G14" s="447"/>
      <c r="H14" s="447"/>
      <c r="I14" s="447"/>
      <c r="J14" s="447"/>
      <c r="K14" s="447"/>
      <c r="L14" s="447"/>
      <c r="M14" s="447"/>
      <c r="N14" s="447"/>
      <c r="O14" s="448"/>
    </row>
    <row r="15" spans="2:15" x14ac:dyDescent="0.35">
      <c r="B15" s="27"/>
      <c r="C15" s="28"/>
      <c r="D15" s="28"/>
      <c r="E15" s="28"/>
      <c r="F15" s="28"/>
      <c r="G15" s="28"/>
      <c r="H15" s="28"/>
      <c r="I15" s="28"/>
      <c r="J15" s="28"/>
      <c r="K15" s="28"/>
      <c r="L15" s="28"/>
      <c r="M15" s="28"/>
      <c r="N15" s="28"/>
      <c r="O15" s="29"/>
    </row>
    <row r="16" spans="2:15" x14ac:dyDescent="0.35"/>
    <row r="17" spans="2:15" ht="30" customHeight="1" x14ac:dyDescent="0.35">
      <c r="B17" s="33" t="s">
        <v>408</v>
      </c>
      <c r="C17" s="19" t="s">
        <v>409</v>
      </c>
      <c r="D17" s="19"/>
      <c r="E17" s="19" t="s">
        <v>410</v>
      </c>
      <c r="F17" s="34"/>
      <c r="G17" s="31">
        <v>2023</v>
      </c>
      <c r="H17" s="31">
        <f t="shared" ref="H17:N17" si="0">+G17+1</f>
        <v>2024</v>
      </c>
      <c r="I17" s="31">
        <f t="shared" si="0"/>
        <v>2025</v>
      </c>
      <c r="J17" s="31">
        <f t="shared" si="0"/>
        <v>2026</v>
      </c>
      <c r="K17" s="31">
        <f t="shared" si="0"/>
        <v>2027</v>
      </c>
      <c r="L17" s="31">
        <f t="shared" si="0"/>
        <v>2028</v>
      </c>
      <c r="M17" s="31">
        <f t="shared" si="0"/>
        <v>2029</v>
      </c>
      <c r="N17" s="31">
        <f t="shared" si="0"/>
        <v>2030</v>
      </c>
      <c r="O17" s="20" t="s">
        <v>411</v>
      </c>
    </row>
    <row r="18" spans="2:15" x14ac:dyDescent="0.35">
      <c r="B18" s="26"/>
      <c r="O18" s="25"/>
    </row>
    <row r="19" spans="2:15" x14ac:dyDescent="0.35">
      <c r="B19" s="214" t="s">
        <v>507</v>
      </c>
      <c r="C19" s="387">
        <f>360000/3</f>
        <v>120000</v>
      </c>
      <c r="D19" s="253"/>
      <c r="E19" s="209">
        <v>15</v>
      </c>
      <c r="F19" s="143"/>
      <c r="G19" s="384">
        <v>0</v>
      </c>
      <c r="H19" s="383">
        <v>0</v>
      </c>
      <c r="I19" s="383">
        <v>8000</v>
      </c>
      <c r="J19" s="383">
        <v>8000</v>
      </c>
      <c r="K19" s="383">
        <v>8000</v>
      </c>
      <c r="L19" s="383">
        <v>8000</v>
      </c>
      <c r="M19" s="383">
        <v>8000</v>
      </c>
      <c r="N19" s="383">
        <v>8000</v>
      </c>
      <c r="O19" s="385">
        <f>C19-SUM(G19:N19)</f>
        <v>72000</v>
      </c>
    </row>
    <row r="20" spans="2:15" x14ac:dyDescent="0.35">
      <c r="B20" s="215" t="s">
        <v>523</v>
      </c>
      <c r="C20" s="382">
        <v>1599</v>
      </c>
      <c r="D20" s="254"/>
      <c r="E20" s="211">
        <v>8</v>
      </c>
      <c r="F20" s="144"/>
      <c r="G20" s="384">
        <v>0</v>
      </c>
      <c r="H20" s="383">
        <v>0</v>
      </c>
      <c r="I20" s="383">
        <v>199.875</v>
      </c>
      <c r="J20" s="383">
        <v>199.875</v>
      </c>
      <c r="K20" s="383">
        <v>199.875</v>
      </c>
      <c r="L20" s="383">
        <v>199.875</v>
      </c>
      <c r="M20" s="383">
        <v>199.875</v>
      </c>
      <c r="N20" s="383">
        <v>199.875</v>
      </c>
      <c r="O20" s="385">
        <f>C20-SUM(G20:N20)</f>
        <v>399.75</v>
      </c>
    </row>
    <row r="21" spans="2:15" x14ac:dyDescent="0.35">
      <c r="B21" s="215"/>
      <c r="C21" s="210"/>
      <c r="D21" s="254"/>
      <c r="E21" s="211"/>
      <c r="F21" s="144"/>
      <c r="G21" s="149"/>
      <c r="H21" s="147"/>
      <c r="I21" s="147"/>
      <c r="J21" s="147"/>
      <c r="K21" s="147"/>
      <c r="L21" s="147"/>
      <c r="M21" s="147"/>
      <c r="N21" s="147"/>
      <c r="O21" s="153"/>
    </row>
    <row r="22" spans="2:15" x14ac:dyDescent="0.35">
      <c r="B22" s="215"/>
      <c r="C22" s="210"/>
      <c r="D22" s="254"/>
      <c r="E22" s="211"/>
      <c r="F22" s="144"/>
      <c r="G22" s="150"/>
      <c r="H22" s="147"/>
      <c r="I22" s="147"/>
      <c r="J22" s="147"/>
      <c r="K22" s="147"/>
      <c r="L22" s="147"/>
      <c r="M22" s="147"/>
      <c r="N22" s="147"/>
      <c r="O22" s="153"/>
    </row>
    <row r="23" spans="2:15" x14ac:dyDescent="0.35">
      <c r="B23" s="215"/>
      <c r="C23" s="210"/>
      <c r="D23" s="254"/>
      <c r="E23" s="211"/>
      <c r="F23" s="144"/>
      <c r="G23" s="150"/>
      <c r="H23" s="147"/>
      <c r="I23" s="147"/>
      <c r="J23" s="147"/>
      <c r="K23" s="147"/>
      <c r="L23" s="147"/>
      <c r="M23" s="147"/>
      <c r="N23" s="147"/>
      <c r="O23" s="153"/>
    </row>
    <row r="24" spans="2:15" x14ac:dyDescent="0.35">
      <c r="B24" s="215"/>
      <c r="C24" s="210"/>
      <c r="D24" s="254"/>
      <c r="E24" s="211"/>
      <c r="F24" s="144"/>
      <c r="G24" s="150"/>
      <c r="H24" s="147"/>
      <c r="I24" s="147"/>
      <c r="J24" s="147"/>
      <c r="K24" s="147"/>
      <c r="L24" s="147"/>
      <c r="M24" s="147"/>
      <c r="N24" s="147"/>
      <c r="O24" s="153"/>
    </row>
    <row r="25" spans="2:15" x14ac:dyDescent="0.35">
      <c r="B25" s="215"/>
      <c r="C25" s="210"/>
      <c r="D25" s="254"/>
      <c r="E25" s="211"/>
      <c r="F25" s="144"/>
      <c r="G25" s="150"/>
      <c r="H25" s="147"/>
      <c r="I25" s="147"/>
      <c r="J25" s="147"/>
      <c r="K25" s="147"/>
      <c r="L25" s="147"/>
      <c r="M25" s="147"/>
      <c r="N25" s="147"/>
      <c r="O25" s="153"/>
    </row>
    <row r="26" spans="2:15" x14ac:dyDescent="0.35">
      <c r="B26" s="215"/>
      <c r="C26" s="210"/>
      <c r="D26" s="254"/>
      <c r="E26" s="211"/>
      <c r="F26" s="144"/>
      <c r="G26" s="150"/>
      <c r="H26" s="147"/>
      <c r="I26" s="147"/>
      <c r="J26" s="147"/>
      <c r="K26" s="147"/>
      <c r="L26" s="147"/>
      <c r="M26" s="147"/>
      <c r="N26" s="147"/>
      <c r="O26" s="153"/>
    </row>
    <row r="27" spans="2:15" x14ac:dyDescent="0.35">
      <c r="B27" s="215"/>
      <c r="C27" s="210"/>
      <c r="D27" s="254"/>
      <c r="E27" s="211"/>
      <c r="F27" s="144"/>
      <c r="G27" s="150"/>
      <c r="H27" s="147"/>
      <c r="I27" s="147"/>
      <c r="J27" s="147"/>
      <c r="K27" s="147"/>
      <c r="L27" s="147"/>
      <c r="M27" s="147"/>
      <c r="N27" s="147"/>
      <c r="O27" s="153"/>
    </row>
    <row r="28" spans="2:15" x14ac:dyDescent="0.35">
      <c r="B28" s="215"/>
      <c r="C28" s="210"/>
      <c r="D28" s="254"/>
      <c r="E28" s="211"/>
      <c r="F28" s="144"/>
      <c r="G28" s="150"/>
      <c r="H28" s="147"/>
      <c r="I28" s="147"/>
      <c r="J28" s="147"/>
      <c r="K28" s="147"/>
      <c r="L28" s="147"/>
      <c r="M28" s="147"/>
      <c r="N28" s="147"/>
      <c r="O28" s="153"/>
    </row>
    <row r="29" spans="2:15" x14ac:dyDescent="0.35">
      <c r="B29" s="215"/>
      <c r="C29" s="210"/>
      <c r="D29" s="254"/>
      <c r="E29" s="211"/>
      <c r="F29" s="144"/>
      <c r="G29" s="150"/>
      <c r="H29" s="147"/>
      <c r="I29" s="147"/>
      <c r="J29" s="147"/>
      <c r="K29" s="147"/>
      <c r="L29" s="147"/>
      <c r="M29" s="147"/>
      <c r="N29" s="147"/>
      <c r="O29" s="153"/>
    </row>
    <row r="30" spans="2:15" x14ac:dyDescent="0.35">
      <c r="B30" s="215"/>
      <c r="C30" s="210"/>
      <c r="D30" s="254"/>
      <c r="E30" s="211"/>
      <c r="F30" s="144"/>
      <c r="G30" s="150"/>
      <c r="H30" s="147"/>
      <c r="I30" s="147"/>
      <c r="J30" s="147"/>
      <c r="K30" s="147"/>
      <c r="L30" s="147"/>
      <c r="M30" s="147"/>
      <c r="N30" s="147"/>
      <c r="O30" s="153"/>
    </row>
    <row r="31" spans="2:15" x14ac:dyDescent="0.35">
      <c r="B31" s="215"/>
      <c r="C31" s="210"/>
      <c r="D31" s="254"/>
      <c r="E31" s="211"/>
      <c r="F31" s="144"/>
      <c r="G31" s="150"/>
      <c r="H31" s="147"/>
      <c r="I31" s="147"/>
      <c r="J31" s="147"/>
      <c r="K31" s="147"/>
      <c r="L31" s="147"/>
      <c r="M31" s="147"/>
      <c r="N31" s="147"/>
      <c r="O31" s="153"/>
    </row>
    <row r="32" spans="2:15" x14ac:dyDescent="0.35">
      <c r="B32" s="215"/>
      <c r="C32" s="210"/>
      <c r="D32" s="254"/>
      <c r="E32" s="211"/>
      <c r="F32" s="144"/>
      <c r="G32" s="150"/>
      <c r="H32" s="147"/>
      <c r="I32" s="147"/>
      <c r="J32" s="147"/>
      <c r="K32" s="147"/>
      <c r="L32" s="147"/>
      <c r="M32" s="147"/>
      <c r="N32" s="147"/>
      <c r="O32" s="153"/>
    </row>
    <row r="33" spans="2:15" x14ac:dyDescent="0.35">
      <c r="B33" s="215"/>
      <c r="C33" s="210"/>
      <c r="D33" s="254"/>
      <c r="E33" s="211"/>
      <c r="F33" s="144"/>
      <c r="G33" s="150"/>
      <c r="H33" s="147"/>
      <c r="I33" s="147"/>
      <c r="J33" s="147"/>
      <c r="K33" s="147"/>
      <c r="L33" s="147"/>
      <c r="M33" s="147"/>
      <c r="N33" s="147"/>
      <c r="O33" s="153"/>
    </row>
    <row r="34" spans="2:15" x14ac:dyDescent="0.35">
      <c r="B34" s="215"/>
      <c r="C34" s="210"/>
      <c r="D34" s="254"/>
      <c r="E34" s="211"/>
      <c r="F34" s="144"/>
      <c r="G34" s="150"/>
      <c r="H34" s="147"/>
      <c r="I34" s="147"/>
      <c r="J34" s="147"/>
      <c r="K34" s="147"/>
      <c r="L34" s="147"/>
      <c r="M34" s="147"/>
      <c r="N34" s="147"/>
      <c r="O34" s="153"/>
    </row>
    <row r="35" spans="2:15" x14ac:dyDescent="0.35">
      <c r="B35" s="215"/>
      <c r="C35" s="210"/>
      <c r="D35" s="254"/>
      <c r="E35" s="211"/>
      <c r="F35" s="144"/>
      <c r="G35" s="150"/>
      <c r="H35" s="147"/>
      <c r="I35" s="147"/>
      <c r="J35" s="147"/>
      <c r="K35" s="147"/>
      <c r="L35" s="147"/>
      <c r="M35" s="147"/>
      <c r="N35" s="147"/>
      <c r="O35" s="153"/>
    </row>
    <row r="36" spans="2:15" x14ac:dyDescent="0.35">
      <c r="B36" s="215"/>
      <c r="C36" s="210"/>
      <c r="D36" s="254"/>
      <c r="E36" s="211"/>
      <c r="F36" s="144"/>
      <c r="G36" s="150"/>
      <c r="H36" s="147"/>
      <c r="I36" s="147"/>
      <c r="J36" s="147"/>
      <c r="K36" s="147"/>
      <c r="L36" s="147"/>
      <c r="M36" s="147"/>
      <c r="N36" s="147"/>
      <c r="O36" s="153"/>
    </row>
    <row r="37" spans="2:15" x14ac:dyDescent="0.35">
      <c r="B37" s="215"/>
      <c r="C37" s="210"/>
      <c r="D37" s="254"/>
      <c r="E37" s="211"/>
      <c r="F37" s="144"/>
      <c r="G37" s="150"/>
      <c r="H37" s="147"/>
      <c r="I37" s="147"/>
      <c r="J37" s="147"/>
      <c r="K37" s="147"/>
      <c r="L37" s="147"/>
      <c r="M37" s="147"/>
      <c r="N37" s="147"/>
      <c r="O37" s="153"/>
    </row>
    <row r="38" spans="2:15" x14ac:dyDescent="0.35">
      <c r="B38" s="215"/>
      <c r="C38" s="210"/>
      <c r="D38" s="254"/>
      <c r="E38" s="211"/>
      <c r="F38" s="144"/>
      <c r="G38" s="150"/>
      <c r="H38" s="147"/>
      <c r="I38" s="147"/>
      <c r="J38" s="147"/>
      <c r="K38" s="147"/>
      <c r="L38" s="147"/>
      <c r="M38" s="147"/>
      <c r="N38" s="147"/>
      <c r="O38" s="153"/>
    </row>
    <row r="39" spans="2:15" x14ac:dyDescent="0.35">
      <c r="B39" s="215"/>
      <c r="C39" s="210"/>
      <c r="D39" s="254"/>
      <c r="E39" s="211"/>
      <c r="F39" s="144"/>
      <c r="G39" s="150"/>
      <c r="H39" s="147"/>
      <c r="I39" s="147"/>
      <c r="J39" s="147"/>
      <c r="K39" s="147"/>
      <c r="L39" s="147"/>
      <c r="M39" s="147"/>
      <c r="N39" s="147"/>
      <c r="O39" s="153"/>
    </row>
    <row r="40" spans="2:15" x14ac:dyDescent="0.35">
      <c r="B40" s="215"/>
      <c r="C40" s="210"/>
      <c r="D40" s="254"/>
      <c r="E40" s="211"/>
      <c r="F40" s="144"/>
      <c r="G40" s="150"/>
      <c r="H40" s="147"/>
      <c r="I40" s="147"/>
      <c r="J40" s="147"/>
      <c r="K40" s="147"/>
      <c r="L40" s="147"/>
      <c r="M40" s="147"/>
      <c r="N40" s="147"/>
      <c r="O40" s="153"/>
    </row>
    <row r="41" spans="2:15" x14ac:dyDescent="0.35">
      <c r="B41" s="215"/>
      <c r="C41" s="210"/>
      <c r="D41" s="254"/>
      <c r="E41" s="211"/>
      <c r="F41" s="144"/>
      <c r="G41" s="150"/>
      <c r="H41" s="147"/>
      <c r="I41" s="147"/>
      <c r="J41" s="147"/>
      <c r="K41" s="147"/>
      <c r="L41" s="147"/>
      <c r="M41" s="147"/>
      <c r="N41" s="147"/>
      <c r="O41" s="153"/>
    </row>
    <row r="42" spans="2:15" x14ac:dyDescent="0.35">
      <c r="B42" s="216"/>
      <c r="C42" s="212"/>
      <c r="D42" s="255"/>
      <c r="E42" s="213"/>
      <c r="F42" s="145"/>
      <c r="G42" s="151"/>
      <c r="H42" s="148"/>
      <c r="I42" s="148"/>
      <c r="J42" s="148"/>
      <c r="K42" s="148"/>
      <c r="L42" s="148"/>
      <c r="M42" s="148"/>
      <c r="N42" s="148"/>
      <c r="O42" s="154"/>
    </row>
    <row r="43" spans="2:15" x14ac:dyDescent="0.35"/>
    <row r="44" spans="2:15" x14ac:dyDescent="0.35"/>
    <row r="45" spans="2:15" ht="27" customHeight="1" x14ac:dyDescent="0.35">
      <c r="B45" s="33" t="s">
        <v>412</v>
      </c>
      <c r="C45" s="47"/>
      <c r="D45" s="47"/>
      <c r="E45" s="34"/>
      <c r="F45" s="34"/>
      <c r="G45" s="31"/>
      <c r="H45" s="31"/>
      <c r="I45" s="31"/>
      <c r="J45" s="31"/>
      <c r="K45" s="31"/>
      <c r="L45" s="31"/>
      <c r="M45" s="31"/>
      <c r="N45" s="31"/>
      <c r="O45" s="32"/>
    </row>
    <row r="46" spans="2:15" ht="5.15" customHeight="1" x14ac:dyDescent="0.35">
      <c r="B46" s="26"/>
      <c r="O46" s="25"/>
    </row>
    <row r="47" spans="2:15" s="1" customFormat="1" ht="30" customHeight="1" x14ac:dyDescent="0.35">
      <c r="B47" s="4" t="s">
        <v>357</v>
      </c>
      <c r="C47" s="155"/>
      <c r="D47" s="155"/>
      <c r="E47" s="155"/>
      <c r="F47" s="155"/>
      <c r="G47" s="31">
        <v>2023</v>
      </c>
      <c r="H47" s="31">
        <f t="shared" ref="H47:N47" si="1">+G47+1</f>
        <v>2024</v>
      </c>
      <c r="I47" s="31">
        <f t="shared" si="1"/>
        <v>2025</v>
      </c>
      <c r="J47" s="31">
        <f t="shared" si="1"/>
        <v>2026</v>
      </c>
      <c r="K47" s="31">
        <f t="shared" si="1"/>
        <v>2027</v>
      </c>
      <c r="L47" s="31">
        <f t="shared" si="1"/>
        <v>2028</v>
      </c>
      <c r="M47" s="31">
        <f t="shared" si="1"/>
        <v>2029</v>
      </c>
      <c r="N47" s="31">
        <f t="shared" si="1"/>
        <v>2030</v>
      </c>
      <c r="O47" s="20" t="s">
        <v>411</v>
      </c>
    </row>
    <row r="48" spans="2:15" s="1" customFormat="1" ht="5.15" customHeight="1" x14ac:dyDescent="0.35">
      <c r="B48" s="18"/>
      <c r="C48"/>
      <c r="D48"/>
      <c r="E48"/>
      <c r="F48"/>
      <c r="O48" s="6"/>
    </row>
    <row r="49" spans="2:15" s="1" customFormat="1" x14ac:dyDescent="0.35">
      <c r="B49" s="35" t="s">
        <v>358</v>
      </c>
      <c r="C49"/>
      <c r="D49"/>
      <c r="E49"/>
      <c r="F49"/>
      <c r="G49" s="109">
        <f t="shared" ref="G49:O49" si="2">SUM(G52:G87)</f>
        <v>0</v>
      </c>
      <c r="H49" s="109">
        <f t="shared" si="2"/>
        <v>0</v>
      </c>
      <c r="I49" s="109">
        <f t="shared" si="2"/>
        <v>0</v>
      </c>
      <c r="J49" s="109">
        <f t="shared" si="2"/>
        <v>0</v>
      </c>
      <c r="K49" s="109">
        <f t="shared" si="2"/>
        <v>0</v>
      </c>
      <c r="L49" s="109">
        <f t="shared" si="2"/>
        <v>0</v>
      </c>
      <c r="M49" s="109">
        <f t="shared" si="2"/>
        <v>0</v>
      </c>
      <c r="N49" s="109">
        <f t="shared" si="2"/>
        <v>0</v>
      </c>
      <c r="O49" s="110">
        <f t="shared" si="2"/>
        <v>0</v>
      </c>
    </row>
    <row r="50" spans="2:15" s="1" customFormat="1" ht="3" customHeight="1" x14ac:dyDescent="0.35">
      <c r="B50" s="14"/>
      <c r="C50"/>
      <c r="D50"/>
      <c r="E50"/>
      <c r="F50"/>
      <c r="G50" s="23"/>
      <c r="H50" s="23"/>
      <c r="I50" s="23"/>
      <c r="J50" s="23"/>
      <c r="K50" s="23"/>
      <c r="L50" s="23"/>
      <c r="M50" s="23"/>
      <c r="N50" s="23"/>
      <c r="O50" s="37"/>
    </row>
    <row r="51" spans="2:15" s="1" customFormat="1" x14ac:dyDescent="0.35">
      <c r="B51" s="5" t="s">
        <v>359</v>
      </c>
      <c r="C51"/>
      <c r="D51"/>
      <c r="E51"/>
      <c r="F51"/>
      <c r="N51" s="23"/>
      <c r="O51" s="37"/>
    </row>
    <row r="52" spans="2:15" s="1" customFormat="1" x14ac:dyDescent="0.35">
      <c r="B52" s="111" t="s">
        <v>131</v>
      </c>
      <c r="C52"/>
      <c r="D52"/>
      <c r="E52"/>
      <c r="F52"/>
      <c r="G52" s="77"/>
      <c r="H52" s="77"/>
      <c r="I52" s="77"/>
      <c r="J52" s="77"/>
      <c r="K52" s="77"/>
      <c r="L52" s="77"/>
      <c r="M52" s="77"/>
      <c r="N52" s="77"/>
      <c r="O52" s="112"/>
    </row>
    <row r="53" spans="2:15" s="1" customFormat="1" x14ac:dyDescent="0.35">
      <c r="B53" s="113"/>
      <c r="C53"/>
      <c r="D53"/>
      <c r="E53"/>
      <c r="F53"/>
      <c r="G53" s="77"/>
      <c r="H53" s="78"/>
      <c r="I53" s="78"/>
      <c r="J53" s="78"/>
      <c r="K53" s="78"/>
      <c r="L53" s="78"/>
      <c r="M53" s="78"/>
      <c r="N53" s="78"/>
      <c r="O53" s="114"/>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7"/>
      <c r="H67" s="78"/>
      <c r="I67" s="78"/>
      <c r="J67" s="78"/>
      <c r="K67" s="78"/>
      <c r="L67" s="78"/>
      <c r="M67" s="78"/>
      <c r="N67" s="78"/>
      <c r="O67" s="114"/>
    </row>
    <row r="68" spans="2:15" s="1" customFormat="1" x14ac:dyDescent="0.35">
      <c r="B68" s="113"/>
      <c r="C68"/>
      <c r="D68"/>
      <c r="E68"/>
      <c r="F68"/>
      <c r="G68" s="77"/>
      <c r="H68" s="78"/>
      <c r="I68" s="78"/>
      <c r="J68" s="78"/>
      <c r="K68" s="78"/>
      <c r="L68" s="78"/>
      <c r="M68" s="78"/>
      <c r="N68" s="78"/>
      <c r="O68" s="114"/>
    </row>
    <row r="69" spans="2:15" s="1" customFormat="1" x14ac:dyDescent="0.35">
      <c r="B69" s="113"/>
      <c r="C69"/>
      <c r="D69"/>
      <c r="E69"/>
      <c r="F69"/>
      <c r="G69" s="78"/>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3"/>
      <c r="C85"/>
      <c r="D85"/>
      <c r="E85"/>
      <c r="F85"/>
      <c r="G85" s="78"/>
      <c r="H85" s="78"/>
      <c r="I85" s="78"/>
      <c r="J85" s="78"/>
      <c r="K85" s="78"/>
      <c r="L85" s="78"/>
      <c r="M85" s="78"/>
      <c r="N85" s="78"/>
      <c r="O85" s="114"/>
    </row>
    <row r="86" spans="2:15" s="1" customFormat="1" x14ac:dyDescent="0.35">
      <c r="B86" s="113"/>
      <c r="C86"/>
      <c r="D86"/>
      <c r="E86"/>
      <c r="F86"/>
      <c r="G86" s="78"/>
      <c r="H86" s="78"/>
      <c r="I86" s="78"/>
      <c r="J86" s="78"/>
      <c r="K86" s="78"/>
      <c r="L86" s="78"/>
      <c r="M86" s="78"/>
      <c r="N86" s="78"/>
      <c r="O86" s="114"/>
    </row>
    <row r="87" spans="2:15" s="1" customFormat="1" x14ac:dyDescent="0.35">
      <c r="B87" s="115"/>
      <c r="C87"/>
      <c r="D87"/>
      <c r="E87"/>
      <c r="F87"/>
      <c r="G87" s="79"/>
      <c r="H87" s="79"/>
      <c r="I87" s="79"/>
      <c r="J87" s="79"/>
      <c r="K87" s="79"/>
      <c r="L87" s="79"/>
      <c r="M87" s="79"/>
      <c r="N87" s="79"/>
      <c r="O87" s="116"/>
    </row>
    <row r="88" spans="2:15" s="1" customFormat="1" ht="5.15" customHeight="1" x14ac:dyDescent="0.35">
      <c r="B88" s="35"/>
      <c r="C88"/>
      <c r="D88"/>
      <c r="E88"/>
      <c r="F88"/>
      <c r="G88" s="23"/>
      <c r="H88" s="23"/>
      <c r="I88" s="23"/>
      <c r="J88" s="23"/>
      <c r="K88" s="23"/>
      <c r="L88" s="23"/>
      <c r="M88" s="23"/>
      <c r="N88" s="23"/>
      <c r="O88" s="37"/>
    </row>
    <row r="89" spans="2:15" s="1" customFormat="1" x14ac:dyDescent="0.35">
      <c r="B89" s="35" t="s">
        <v>360</v>
      </c>
      <c r="C89"/>
      <c r="D89"/>
      <c r="E89"/>
      <c r="F89"/>
      <c r="G89" s="109">
        <f t="shared" ref="G89:O89" si="3">SUM(G90:G95,G132:G138,G140:G141)</f>
        <v>0</v>
      </c>
      <c r="H89" s="109">
        <f t="shared" si="3"/>
        <v>0</v>
      </c>
      <c r="I89" s="109">
        <f t="shared" si="3"/>
        <v>0</v>
      </c>
      <c r="J89" s="109">
        <f t="shared" si="3"/>
        <v>0</v>
      </c>
      <c r="K89" s="109">
        <f t="shared" si="3"/>
        <v>0</v>
      </c>
      <c r="L89" s="109">
        <f t="shared" si="3"/>
        <v>0</v>
      </c>
      <c r="M89" s="109">
        <f t="shared" si="3"/>
        <v>0</v>
      </c>
      <c r="N89" s="109">
        <f t="shared" si="3"/>
        <v>0</v>
      </c>
      <c r="O89" s="110">
        <f t="shared" si="3"/>
        <v>0</v>
      </c>
    </row>
    <row r="90" spans="2:15" s="1" customFormat="1" x14ac:dyDescent="0.35">
      <c r="B90" s="5" t="s">
        <v>361</v>
      </c>
      <c r="C90"/>
      <c r="D90"/>
      <c r="E90"/>
      <c r="F90"/>
      <c r="G90" s="79"/>
      <c r="H90" s="79"/>
      <c r="I90" s="79"/>
      <c r="J90" s="79"/>
      <c r="K90" s="79"/>
      <c r="L90" s="79"/>
      <c r="M90" s="79"/>
      <c r="N90" s="77"/>
      <c r="O90" s="112"/>
    </row>
    <row r="91" spans="2:15" s="1" customFormat="1" x14ac:dyDescent="0.35">
      <c r="B91" s="5" t="s">
        <v>362</v>
      </c>
      <c r="C91"/>
      <c r="D91"/>
      <c r="E91"/>
      <c r="F91"/>
      <c r="G91" s="79"/>
      <c r="H91" s="79"/>
      <c r="I91" s="79"/>
      <c r="J91" s="79"/>
      <c r="K91" s="79"/>
      <c r="L91" s="79"/>
      <c r="M91" s="79"/>
      <c r="N91" s="78"/>
      <c r="O91" s="114"/>
    </row>
    <row r="92" spans="2:15" s="1" customFormat="1" x14ac:dyDescent="0.35">
      <c r="B92" s="5" t="s">
        <v>363</v>
      </c>
      <c r="C92"/>
      <c r="D92"/>
      <c r="E92"/>
      <c r="F92"/>
      <c r="G92" s="79"/>
      <c r="H92" s="79"/>
      <c r="I92" s="79"/>
      <c r="J92" s="79"/>
      <c r="K92" s="79"/>
      <c r="L92" s="79"/>
      <c r="M92" s="79"/>
      <c r="N92" s="79"/>
      <c r="O92" s="116"/>
    </row>
    <row r="93" spans="2:15" s="1" customFormat="1" x14ac:dyDescent="0.35">
      <c r="B93" s="55" t="s">
        <v>364</v>
      </c>
      <c r="C93"/>
      <c r="D93"/>
      <c r="E93"/>
      <c r="F93"/>
      <c r="O93" s="6"/>
    </row>
    <row r="94" spans="2:15" s="1" customFormat="1" ht="3" customHeight="1" x14ac:dyDescent="0.35">
      <c r="B94" s="14"/>
      <c r="C94"/>
      <c r="D94"/>
      <c r="E94"/>
      <c r="F94"/>
      <c r="G94" s="23"/>
      <c r="H94" s="23"/>
      <c r="I94" s="23"/>
      <c r="J94" s="23"/>
      <c r="K94" s="23"/>
      <c r="L94" s="23"/>
      <c r="M94" s="23"/>
      <c r="N94" s="23"/>
      <c r="O94" s="37"/>
    </row>
    <row r="95" spans="2:15" s="1" customFormat="1" x14ac:dyDescent="0.35">
      <c r="B95" s="38" t="s">
        <v>359</v>
      </c>
      <c r="C95"/>
      <c r="D95"/>
      <c r="E95"/>
      <c r="F95"/>
      <c r="G95" s="109">
        <f>SUM(G96:G131)</f>
        <v>0</v>
      </c>
      <c r="H95" s="109">
        <f t="shared" ref="H95:O95" si="4">SUM(H96:H131)</f>
        <v>0</v>
      </c>
      <c r="I95" s="109">
        <f t="shared" si="4"/>
        <v>0</v>
      </c>
      <c r="J95" s="109">
        <f t="shared" si="4"/>
        <v>0</v>
      </c>
      <c r="K95" s="109">
        <f t="shared" si="4"/>
        <v>0</v>
      </c>
      <c r="L95" s="109">
        <f t="shared" si="4"/>
        <v>0</v>
      </c>
      <c r="M95" s="109">
        <f t="shared" si="4"/>
        <v>0</v>
      </c>
      <c r="N95" s="109">
        <f t="shared" si="4"/>
        <v>0</v>
      </c>
      <c r="O95" s="110">
        <f t="shared" si="4"/>
        <v>0</v>
      </c>
    </row>
    <row r="96" spans="2:15" s="1" customFormat="1" x14ac:dyDescent="0.35">
      <c r="B96" s="156" t="str">
        <f t="shared" ref="B96:B131" si="5">B52</f>
        <v>ENTRONCAMENTO</v>
      </c>
      <c r="C96"/>
      <c r="D96"/>
      <c r="E96"/>
      <c r="F96"/>
      <c r="G96" s="77"/>
      <c r="H96" s="77"/>
      <c r="I96" s="77"/>
      <c r="J96" s="77"/>
      <c r="K96" s="77"/>
      <c r="L96" s="77"/>
      <c r="M96" s="77"/>
      <c r="N96" s="77"/>
      <c r="O96" s="112"/>
    </row>
    <row r="97" spans="2:15" s="1" customFormat="1" x14ac:dyDescent="0.35">
      <c r="B97" s="157">
        <f t="shared" si="5"/>
        <v>0</v>
      </c>
      <c r="C97"/>
      <c r="D97"/>
      <c r="E97"/>
      <c r="F97"/>
      <c r="G97" s="78"/>
      <c r="H97" s="78"/>
      <c r="I97" s="78"/>
      <c r="J97" s="78"/>
      <c r="K97" s="78"/>
      <c r="L97" s="78"/>
      <c r="M97" s="78"/>
      <c r="N97" s="78"/>
      <c r="O97" s="114"/>
    </row>
    <row r="98" spans="2:15" s="1" customFormat="1" x14ac:dyDescent="0.35">
      <c r="B98" s="157">
        <f t="shared" si="5"/>
        <v>0</v>
      </c>
      <c r="C98"/>
      <c r="D98"/>
      <c r="E98"/>
      <c r="F98"/>
      <c r="G98" s="78"/>
      <c r="H98" s="78"/>
      <c r="I98" s="78"/>
      <c r="J98" s="78"/>
      <c r="K98" s="78"/>
      <c r="L98" s="78"/>
      <c r="M98" s="78"/>
      <c r="N98" s="78"/>
      <c r="O98" s="114"/>
    </row>
    <row r="99" spans="2:15" s="1" customFormat="1" x14ac:dyDescent="0.35">
      <c r="B99" s="157">
        <f t="shared" si="5"/>
        <v>0</v>
      </c>
      <c r="C99"/>
      <c r="D99"/>
      <c r="E99"/>
      <c r="F99"/>
      <c r="G99" s="78"/>
      <c r="H99" s="78"/>
      <c r="I99" s="78"/>
      <c r="J99" s="78"/>
      <c r="K99" s="78"/>
      <c r="L99" s="78"/>
      <c r="M99" s="78"/>
      <c r="N99" s="78"/>
      <c r="O99" s="114"/>
    </row>
    <row r="100" spans="2:15" s="1" customFormat="1" x14ac:dyDescent="0.35">
      <c r="B100" s="157">
        <f t="shared" si="5"/>
        <v>0</v>
      </c>
      <c r="C100"/>
      <c r="D100"/>
      <c r="E100"/>
      <c r="F100"/>
      <c r="G100" s="78"/>
      <c r="H100" s="78"/>
      <c r="I100" s="78"/>
      <c r="J100" s="78"/>
      <c r="K100" s="78"/>
      <c r="L100" s="78"/>
      <c r="M100" s="78"/>
      <c r="N100" s="78"/>
      <c r="O100" s="114"/>
    </row>
    <row r="101" spans="2:15" s="1" customFormat="1" x14ac:dyDescent="0.35">
      <c r="B101" s="157">
        <f t="shared" si="5"/>
        <v>0</v>
      </c>
      <c r="C101"/>
      <c r="D101"/>
      <c r="E101"/>
      <c r="F101"/>
      <c r="G101" s="78"/>
      <c r="H101" s="78"/>
      <c r="I101" s="78"/>
      <c r="J101" s="78"/>
      <c r="K101" s="78"/>
      <c r="L101" s="78"/>
      <c r="M101" s="78"/>
      <c r="N101" s="78"/>
      <c r="O101" s="114"/>
    </row>
    <row r="102" spans="2:15" s="1" customFormat="1" x14ac:dyDescent="0.35">
      <c r="B102" s="157">
        <f t="shared" si="5"/>
        <v>0</v>
      </c>
      <c r="C102"/>
      <c r="D102"/>
      <c r="E102"/>
      <c r="F102"/>
      <c r="G102" s="78"/>
      <c r="H102" s="78"/>
      <c r="I102" s="78"/>
      <c r="J102" s="78"/>
      <c r="K102" s="78"/>
      <c r="L102" s="78"/>
      <c r="M102" s="78"/>
      <c r="N102" s="78"/>
      <c r="O102" s="114"/>
    </row>
    <row r="103" spans="2:15" s="1" customFormat="1" x14ac:dyDescent="0.35">
      <c r="B103" s="157">
        <f t="shared" si="5"/>
        <v>0</v>
      </c>
      <c r="C103"/>
      <c r="D103"/>
      <c r="E103"/>
      <c r="F103"/>
      <c r="G103" s="78"/>
      <c r="H103" s="78"/>
      <c r="I103" s="78"/>
      <c r="J103" s="78"/>
      <c r="K103" s="78"/>
      <c r="L103" s="78"/>
      <c r="M103" s="78"/>
      <c r="N103" s="78"/>
      <c r="O103" s="114"/>
    </row>
    <row r="104" spans="2:15" s="1" customFormat="1" x14ac:dyDescent="0.35">
      <c r="B104" s="157">
        <f t="shared" si="5"/>
        <v>0</v>
      </c>
      <c r="C104"/>
      <c r="D104"/>
      <c r="E104"/>
      <c r="F104"/>
      <c r="G104" s="78"/>
      <c r="H104" s="78"/>
      <c r="I104" s="78"/>
      <c r="J104" s="78"/>
      <c r="K104" s="78"/>
      <c r="L104" s="78"/>
      <c r="M104" s="78"/>
      <c r="N104" s="78"/>
      <c r="O104" s="114"/>
    </row>
    <row r="105" spans="2:15" s="1" customFormat="1" x14ac:dyDescent="0.35">
      <c r="B105" s="157">
        <f t="shared" si="5"/>
        <v>0</v>
      </c>
      <c r="C105"/>
      <c r="D105"/>
      <c r="E105"/>
      <c r="F105"/>
      <c r="G105" s="78"/>
      <c r="H105" s="78"/>
      <c r="I105" s="78"/>
      <c r="J105" s="78"/>
      <c r="K105" s="78"/>
      <c r="L105" s="78"/>
      <c r="M105" s="78"/>
      <c r="N105" s="78"/>
      <c r="O105" s="114"/>
    </row>
    <row r="106" spans="2:15" s="1" customFormat="1" x14ac:dyDescent="0.35">
      <c r="B106" s="157">
        <f t="shared" si="5"/>
        <v>0</v>
      </c>
      <c r="C106"/>
      <c r="D106"/>
      <c r="E106"/>
      <c r="F106"/>
      <c r="G106" s="78"/>
      <c r="H106" s="78"/>
      <c r="I106" s="78"/>
      <c r="J106" s="78"/>
      <c r="K106" s="78"/>
      <c r="L106" s="78"/>
      <c r="M106" s="78"/>
      <c r="N106" s="78"/>
      <c r="O106" s="114"/>
    </row>
    <row r="107" spans="2:15" s="1" customFormat="1" x14ac:dyDescent="0.35">
      <c r="B107" s="157">
        <f t="shared" si="5"/>
        <v>0</v>
      </c>
      <c r="C107"/>
      <c r="D107"/>
      <c r="E107"/>
      <c r="F107"/>
      <c r="G107" s="78"/>
      <c r="H107" s="78"/>
      <c r="I107" s="78"/>
      <c r="J107" s="78"/>
      <c r="K107" s="78"/>
      <c r="L107" s="78"/>
      <c r="M107" s="78"/>
      <c r="N107" s="78"/>
      <c r="O107" s="114"/>
    </row>
    <row r="108" spans="2:15" s="1" customFormat="1" x14ac:dyDescent="0.35">
      <c r="B108" s="157">
        <f t="shared" si="5"/>
        <v>0</v>
      </c>
      <c r="C108"/>
      <c r="D108"/>
      <c r="E108"/>
      <c r="F108"/>
      <c r="G108" s="78"/>
      <c r="H108" s="78"/>
      <c r="I108" s="78"/>
      <c r="J108" s="78"/>
      <c r="K108" s="78"/>
      <c r="L108" s="78"/>
      <c r="M108" s="78"/>
      <c r="N108" s="78"/>
      <c r="O108" s="114"/>
    </row>
    <row r="109" spans="2:15" s="1" customFormat="1" x14ac:dyDescent="0.35">
      <c r="B109" s="157">
        <f t="shared" si="5"/>
        <v>0</v>
      </c>
      <c r="C109"/>
      <c r="D109"/>
      <c r="E109"/>
      <c r="F109"/>
      <c r="G109" s="78"/>
      <c r="H109" s="78"/>
      <c r="I109" s="78"/>
      <c r="J109" s="78"/>
      <c r="K109" s="78"/>
      <c r="L109" s="78"/>
      <c r="M109" s="78"/>
      <c r="N109" s="78"/>
      <c r="O109" s="114"/>
    </row>
    <row r="110" spans="2:15" s="1" customFormat="1" x14ac:dyDescent="0.35">
      <c r="B110" s="157">
        <f t="shared" si="5"/>
        <v>0</v>
      </c>
      <c r="C110"/>
      <c r="D110"/>
      <c r="E110"/>
      <c r="F110"/>
      <c r="G110" s="78"/>
      <c r="H110" s="78"/>
      <c r="I110" s="78"/>
      <c r="J110" s="78"/>
      <c r="K110" s="78"/>
      <c r="L110" s="78"/>
      <c r="M110" s="78"/>
      <c r="N110" s="78"/>
      <c r="O110" s="114"/>
    </row>
    <row r="111" spans="2:15" s="1" customFormat="1" x14ac:dyDescent="0.35">
      <c r="B111" s="157">
        <f t="shared" si="5"/>
        <v>0</v>
      </c>
      <c r="C111"/>
      <c r="D111"/>
      <c r="E111"/>
      <c r="F111"/>
      <c r="G111" s="78"/>
      <c r="H111" s="78"/>
      <c r="I111" s="78"/>
      <c r="J111" s="78"/>
      <c r="K111" s="78"/>
      <c r="L111" s="78"/>
      <c r="M111" s="78"/>
      <c r="N111" s="78"/>
      <c r="O111" s="114"/>
    </row>
    <row r="112" spans="2:15" s="1" customFormat="1" x14ac:dyDescent="0.35">
      <c r="B112" s="157">
        <f t="shared" si="5"/>
        <v>0</v>
      </c>
      <c r="C112"/>
      <c r="D112"/>
      <c r="E112"/>
      <c r="F112"/>
      <c r="G112" s="78"/>
      <c r="H112" s="78"/>
      <c r="I112" s="78"/>
      <c r="J112" s="78"/>
      <c r="K112" s="78"/>
      <c r="L112" s="78"/>
      <c r="M112" s="78"/>
      <c r="N112" s="78"/>
      <c r="O112" s="114"/>
    </row>
    <row r="113" spans="2:15" s="1" customFormat="1" x14ac:dyDescent="0.35">
      <c r="B113" s="157">
        <f t="shared" si="5"/>
        <v>0</v>
      </c>
      <c r="C113"/>
      <c r="D113"/>
      <c r="E113"/>
      <c r="F113"/>
      <c r="G113" s="78"/>
      <c r="H113" s="78"/>
      <c r="I113" s="78"/>
      <c r="J113" s="78"/>
      <c r="K113" s="78"/>
      <c r="L113" s="78"/>
      <c r="M113" s="78"/>
      <c r="N113" s="78"/>
      <c r="O113" s="114"/>
    </row>
    <row r="114" spans="2:15" s="1" customFormat="1" x14ac:dyDescent="0.35">
      <c r="B114" s="157">
        <f t="shared" si="5"/>
        <v>0</v>
      </c>
      <c r="C114"/>
      <c r="D114"/>
      <c r="E114"/>
      <c r="F114"/>
      <c r="G114" s="78"/>
      <c r="H114" s="78"/>
      <c r="I114" s="78"/>
      <c r="J114" s="78"/>
      <c r="K114" s="78"/>
      <c r="L114" s="78"/>
      <c r="M114" s="78"/>
      <c r="N114" s="78"/>
      <c r="O114" s="114"/>
    </row>
    <row r="115" spans="2:15" s="1" customFormat="1" x14ac:dyDescent="0.35">
      <c r="B115" s="157">
        <f t="shared" si="5"/>
        <v>0</v>
      </c>
      <c r="C115"/>
      <c r="D115"/>
      <c r="E115"/>
      <c r="F115"/>
      <c r="G115" s="78"/>
      <c r="H115" s="78"/>
      <c r="I115" s="78"/>
      <c r="J115" s="78"/>
      <c r="K115" s="78"/>
      <c r="L115" s="78"/>
      <c r="M115" s="78"/>
      <c r="N115" s="78"/>
      <c r="O115" s="114"/>
    </row>
    <row r="116" spans="2:15" s="1" customFormat="1" x14ac:dyDescent="0.35">
      <c r="B116" s="157">
        <f t="shared" si="5"/>
        <v>0</v>
      </c>
      <c r="C116"/>
      <c r="D116"/>
      <c r="E116"/>
      <c r="F116"/>
      <c r="G116" s="78"/>
      <c r="H116" s="78"/>
      <c r="I116" s="78"/>
      <c r="J116" s="78"/>
      <c r="K116" s="78"/>
      <c r="L116" s="78"/>
      <c r="M116" s="78"/>
      <c r="N116" s="78"/>
      <c r="O116" s="114"/>
    </row>
    <row r="117" spans="2:15" s="1" customFormat="1" x14ac:dyDescent="0.35">
      <c r="B117" s="157">
        <f t="shared" si="5"/>
        <v>0</v>
      </c>
      <c r="C117"/>
      <c r="D117"/>
      <c r="E117"/>
      <c r="F117"/>
      <c r="G117" s="78"/>
      <c r="H117" s="78"/>
      <c r="I117" s="78"/>
      <c r="J117" s="78"/>
      <c r="K117" s="78"/>
      <c r="L117" s="78"/>
      <c r="M117" s="78"/>
      <c r="N117" s="78"/>
      <c r="O117" s="114"/>
    </row>
    <row r="118" spans="2:15" s="1" customFormat="1" x14ac:dyDescent="0.35">
      <c r="B118" s="157">
        <f t="shared" si="5"/>
        <v>0</v>
      </c>
      <c r="C118"/>
      <c r="D118"/>
      <c r="E118"/>
      <c r="F118"/>
      <c r="G118" s="78"/>
      <c r="H118" s="78"/>
      <c r="I118" s="78"/>
      <c r="J118" s="78"/>
      <c r="K118" s="78"/>
      <c r="L118" s="78"/>
      <c r="M118" s="78"/>
      <c r="N118" s="78"/>
      <c r="O118" s="114"/>
    </row>
    <row r="119" spans="2:15" s="1" customFormat="1" x14ac:dyDescent="0.35">
      <c r="B119" s="157">
        <f t="shared" si="5"/>
        <v>0</v>
      </c>
      <c r="C119"/>
      <c r="D119"/>
      <c r="E119"/>
      <c r="F119"/>
      <c r="G119" s="78"/>
      <c r="H119" s="78"/>
      <c r="I119" s="78"/>
      <c r="J119" s="78"/>
      <c r="K119" s="78"/>
      <c r="L119" s="78"/>
      <c r="M119" s="78"/>
      <c r="N119" s="78"/>
      <c r="O119" s="114"/>
    </row>
    <row r="120" spans="2:15" s="1" customFormat="1" x14ac:dyDescent="0.35">
      <c r="B120" s="157">
        <f t="shared" si="5"/>
        <v>0</v>
      </c>
      <c r="C120"/>
      <c r="D120"/>
      <c r="E120"/>
      <c r="F120"/>
      <c r="G120" s="78"/>
      <c r="H120" s="78"/>
      <c r="I120" s="78"/>
      <c r="J120" s="78"/>
      <c r="K120" s="78"/>
      <c r="L120" s="78"/>
      <c r="M120" s="78"/>
      <c r="N120" s="78"/>
      <c r="O120" s="114"/>
    </row>
    <row r="121" spans="2:15" s="1" customFormat="1" x14ac:dyDescent="0.35">
      <c r="B121" s="157">
        <f t="shared" si="5"/>
        <v>0</v>
      </c>
      <c r="C121"/>
      <c r="D121"/>
      <c r="E121"/>
      <c r="F121"/>
      <c r="G121" s="78"/>
      <c r="H121" s="78"/>
      <c r="I121" s="78"/>
      <c r="J121" s="78"/>
      <c r="K121" s="78"/>
      <c r="L121" s="78"/>
      <c r="M121" s="78"/>
      <c r="N121" s="78"/>
      <c r="O121" s="114"/>
    </row>
    <row r="122" spans="2:15" s="1" customFormat="1" x14ac:dyDescent="0.35">
      <c r="B122" s="157">
        <f t="shared" si="5"/>
        <v>0</v>
      </c>
      <c r="C122"/>
      <c r="D122"/>
      <c r="E122"/>
      <c r="F122"/>
      <c r="G122" s="78"/>
      <c r="H122" s="78"/>
      <c r="I122" s="78"/>
      <c r="J122" s="78"/>
      <c r="K122" s="78"/>
      <c r="L122" s="78"/>
      <c r="M122" s="78"/>
      <c r="N122" s="78"/>
      <c r="O122" s="114"/>
    </row>
    <row r="123" spans="2:15" s="1" customFormat="1" x14ac:dyDescent="0.35">
      <c r="B123" s="157">
        <f t="shared" si="5"/>
        <v>0</v>
      </c>
      <c r="C123"/>
      <c r="D123"/>
      <c r="E123"/>
      <c r="F123"/>
      <c r="G123" s="78"/>
      <c r="H123" s="78"/>
      <c r="I123" s="78"/>
      <c r="J123" s="78"/>
      <c r="K123" s="78"/>
      <c r="L123" s="78"/>
      <c r="M123" s="78"/>
      <c r="N123" s="78"/>
      <c r="O123" s="114"/>
    </row>
    <row r="124" spans="2:15" s="1" customFormat="1" x14ac:dyDescent="0.35">
      <c r="B124" s="157">
        <f t="shared" si="5"/>
        <v>0</v>
      </c>
      <c r="C124"/>
      <c r="D124"/>
      <c r="E124"/>
      <c r="F124"/>
      <c r="G124" s="78"/>
      <c r="H124" s="78"/>
      <c r="I124" s="78"/>
      <c r="J124" s="78"/>
      <c r="K124" s="78"/>
      <c r="L124" s="78"/>
      <c r="M124" s="78"/>
      <c r="N124" s="78"/>
      <c r="O124" s="114"/>
    </row>
    <row r="125" spans="2:15" s="1" customFormat="1" x14ac:dyDescent="0.35">
      <c r="B125" s="157">
        <f t="shared" si="5"/>
        <v>0</v>
      </c>
      <c r="C125"/>
      <c r="D125"/>
      <c r="E125"/>
      <c r="F125"/>
      <c r="G125" s="78"/>
      <c r="H125" s="78"/>
      <c r="I125" s="78"/>
      <c r="J125" s="78"/>
      <c r="K125" s="78"/>
      <c r="L125" s="78"/>
      <c r="M125" s="78"/>
      <c r="N125" s="78"/>
      <c r="O125" s="114"/>
    </row>
    <row r="126" spans="2:15" s="1" customFormat="1" x14ac:dyDescent="0.35">
      <c r="B126" s="157">
        <f t="shared" si="5"/>
        <v>0</v>
      </c>
      <c r="C126"/>
      <c r="D126"/>
      <c r="E126"/>
      <c r="F126"/>
      <c r="G126" s="78"/>
      <c r="H126" s="78"/>
      <c r="I126" s="78"/>
      <c r="J126" s="78"/>
      <c r="K126" s="78"/>
      <c r="L126" s="78"/>
      <c r="M126" s="78"/>
      <c r="N126" s="78"/>
      <c r="O126" s="114"/>
    </row>
    <row r="127" spans="2:15" s="1" customFormat="1" x14ac:dyDescent="0.35">
      <c r="B127" s="157">
        <f t="shared" si="5"/>
        <v>0</v>
      </c>
      <c r="C127"/>
      <c r="D127"/>
      <c r="E127"/>
      <c r="F127"/>
      <c r="G127" s="78"/>
      <c r="H127" s="78"/>
      <c r="I127" s="78"/>
      <c r="J127" s="78"/>
      <c r="K127" s="78"/>
      <c r="L127" s="78"/>
      <c r="M127" s="78"/>
      <c r="N127" s="78"/>
      <c r="O127" s="114"/>
    </row>
    <row r="128" spans="2:15" s="1" customFormat="1" x14ac:dyDescent="0.35">
      <c r="B128" s="157">
        <f t="shared" si="5"/>
        <v>0</v>
      </c>
      <c r="C128"/>
      <c r="D128"/>
      <c r="E128"/>
      <c r="F128"/>
      <c r="G128" s="78"/>
      <c r="H128" s="78"/>
      <c r="I128" s="78"/>
      <c r="J128" s="78"/>
      <c r="K128" s="78"/>
      <c r="L128" s="78"/>
      <c r="M128" s="78"/>
      <c r="N128" s="78"/>
      <c r="O128" s="114"/>
    </row>
    <row r="129" spans="2:15" s="1" customFormat="1" x14ac:dyDescent="0.35">
      <c r="B129" s="157">
        <f t="shared" si="5"/>
        <v>0</v>
      </c>
      <c r="C129"/>
      <c r="D129"/>
      <c r="E129"/>
      <c r="F129"/>
      <c r="G129" s="78"/>
      <c r="H129" s="78"/>
      <c r="I129" s="78"/>
      <c r="J129" s="78"/>
      <c r="K129" s="78"/>
      <c r="L129" s="78"/>
      <c r="M129" s="78"/>
      <c r="N129" s="78"/>
      <c r="O129" s="114"/>
    </row>
    <row r="130" spans="2:15" s="1" customFormat="1" x14ac:dyDescent="0.35">
      <c r="B130" s="157">
        <f t="shared" si="5"/>
        <v>0</v>
      </c>
      <c r="C130"/>
      <c r="D130"/>
      <c r="E130"/>
      <c r="F130"/>
      <c r="G130" s="78"/>
      <c r="H130" s="78"/>
      <c r="I130" s="78"/>
      <c r="J130" s="78"/>
      <c r="K130" s="78"/>
      <c r="L130" s="78"/>
      <c r="M130" s="78"/>
      <c r="N130" s="78"/>
      <c r="O130" s="114"/>
    </row>
    <row r="131" spans="2:15" s="1" customFormat="1" x14ac:dyDescent="0.35">
      <c r="B131" s="158">
        <f t="shared" si="5"/>
        <v>0</v>
      </c>
      <c r="C131"/>
      <c r="D131"/>
      <c r="E131"/>
      <c r="F131"/>
      <c r="G131" s="79"/>
      <c r="H131" s="79"/>
      <c r="I131" s="79"/>
      <c r="J131" s="79"/>
      <c r="K131" s="79"/>
      <c r="L131" s="79"/>
      <c r="M131" s="79"/>
      <c r="N131" s="78"/>
      <c r="O131" s="114"/>
    </row>
    <row r="132" spans="2:15" s="1" customFormat="1" x14ac:dyDescent="0.35">
      <c r="B132" s="5" t="s">
        <v>365</v>
      </c>
      <c r="C132"/>
      <c r="D132"/>
      <c r="E132"/>
      <c r="F132"/>
      <c r="G132" s="79"/>
      <c r="H132" s="79"/>
      <c r="I132" s="79"/>
      <c r="J132" s="79"/>
      <c r="K132" s="79"/>
      <c r="L132" s="79"/>
      <c r="M132" s="79"/>
      <c r="N132" s="78"/>
      <c r="O132" s="114"/>
    </row>
    <row r="133" spans="2:15" s="1" customFormat="1" x14ac:dyDescent="0.35">
      <c r="B133" s="5" t="s">
        <v>366</v>
      </c>
      <c r="C133"/>
      <c r="D133"/>
      <c r="E133"/>
      <c r="F133"/>
      <c r="G133" s="79"/>
      <c r="H133" s="79"/>
      <c r="I133" s="79"/>
      <c r="J133" s="79"/>
      <c r="K133" s="79"/>
      <c r="L133" s="79"/>
      <c r="M133" s="79"/>
      <c r="N133" s="78"/>
      <c r="O133" s="114"/>
    </row>
    <row r="134" spans="2:15" s="1" customFormat="1" x14ac:dyDescent="0.35">
      <c r="B134" s="5" t="s">
        <v>367</v>
      </c>
      <c r="C134"/>
      <c r="D134"/>
      <c r="E134"/>
      <c r="F134"/>
      <c r="G134" s="79"/>
      <c r="H134" s="79"/>
      <c r="I134" s="79"/>
      <c r="J134" s="79"/>
      <c r="K134" s="79"/>
      <c r="L134" s="79"/>
      <c r="M134" s="79"/>
      <c r="N134" s="78"/>
      <c r="O134" s="114"/>
    </row>
    <row r="135" spans="2:15" s="1" customFormat="1" x14ac:dyDescent="0.35">
      <c r="B135" s="5" t="s">
        <v>368</v>
      </c>
      <c r="C135"/>
      <c r="D135"/>
      <c r="E135"/>
      <c r="F135"/>
      <c r="G135" s="79"/>
      <c r="H135" s="79"/>
      <c r="I135" s="79"/>
      <c r="J135" s="79"/>
      <c r="K135" s="79"/>
      <c r="L135" s="79"/>
      <c r="M135" s="79"/>
      <c r="N135" s="78"/>
      <c r="O135" s="114"/>
    </row>
    <row r="136" spans="2:15" s="1" customFormat="1" x14ac:dyDescent="0.35">
      <c r="B136" s="5" t="s">
        <v>369</v>
      </c>
      <c r="C136"/>
      <c r="D136"/>
      <c r="E136"/>
      <c r="F136"/>
      <c r="G136" s="79"/>
      <c r="H136" s="79"/>
      <c r="I136" s="79"/>
      <c r="J136" s="79"/>
      <c r="K136" s="79"/>
      <c r="L136" s="79"/>
      <c r="M136" s="79"/>
      <c r="N136" s="78"/>
      <c r="O136" s="114"/>
    </row>
    <row r="137" spans="2:15" s="1" customFormat="1" x14ac:dyDescent="0.35">
      <c r="B137" s="5" t="s">
        <v>370</v>
      </c>
      <c r="C137"/>
      <c r="D137"/>
      <c r="E137"/>
      <c r="F137"/>
      <c r="G137" s="79"/>
      <c r="H137" s="79"/>
      <c r="I137" s="79"/>
      <c r="J137" s="79"/>
      <c r="K137" s="79"/>
      <c r="L137" s="79"/>
      <c r="M137" s="79"/>
      <c r="N137" s="78"/>
      <c r="O137" s="114"/>
    </row>
    <row r="138" spans="2:15" s="1" customFormat="1" x14ac:dyDescent="0.35">
      <c r="B138" s="5" t="s">
        <v>371</v>
      </c>
      <c r="C138"/>
      <c r="D138"/>
      <c r="E138"/>
      <c r="F138"/>
      <c r="G138" s="79"/>
      <c r="H138" s="79"/>
      <c r="I138" s="79"/>
      <c r="J138" s="79"/>
      <c r="K138" s="79"/>
      <c r="L138" s="79"/>
      <c r="M138" s="79"/>
      <c r="N138" s="79"/>
      <c r="O138" s="116"/>
    </row>
    <row r="139" spans="2:15" s="1" customFormat="1" x14ac:dyDescent="0.35">
      <c r="B139" s="55" t="s">
        <v>344</v>
      </c>
      <c r="C139"/>
      <c r="D139"/>
      <c r="E139"/>
      <c r="F139"/>
      <c r="G139" s="23"/>
      <c r="H139" s="23"/>
      <c r="I139" s="23"/>
      <c r="J139" s="23"/>
      <c r="K139" s="23"/>
      <c r="L139" s="23"/>
      <c r="M139" s="23"/>
      <c r="N139" s="23"/>
      <c r="O139" s="37"/>
    </row>
    <row r="140" spans="2:15" s="1" customFormat="1" x14ac:dyDescent="0.35">
      <c r="B140" s="117"/>
      <c r="C140"/>
      <c r="D140"/>
      <c r="E140"/>
      <c r="F140"/>
      <c r="G140" s="77"/>
      <c r="H140" s="77"/>
      <c r="I140" s="77"/>
      <c r="J140" s="77"/>
      <c r="K140" s="77"/>
      <c r="L140" s="77"/>
      <c r="M140" s="77"/>
      <c r="N140" s="77"/>
      <c r="O140" s="112"/>
    </row>
    <row r="141" spans="2:15" s="1" customFormat="1" x14ac:dyDescent="0.35">
      <c r="B141" s="118"/>
      <c r="C141"/>
      <c r="D141"/>
      <c r="E141"/>
      <c r="F141"/>
      <c r="G141" s="78"/>
      <c r="H141" s="78"/>
      <c r="I141" s="78"/>
      <c r="J141" s="78"/>
      <c r="K141" s="78"/>
      <c r="L141" s="78"/>
      <c r="M141" s="78"/>
      <c r="N141" s="79"/>
      <c r="O141" s="116"/>
    </row>
    <row r="142" spans="2:15" s="1" customFormat="1" x14ac:dyDescent="0.35">
      <c r="B142" s="49"/>
      <c r="C142"/>
      <c r="D142"/>
      <c r="E142"/>
      <c r="F142"/>
      <c r="G142" s="23"/>
      <c r="H142" s="23"/>
      <c r="I142" s="23"/>
      <c r="J142" s="23"/>
      <c r="K142" s="23"/>
      <c r="L142" s="23"/>
      <c r="M142" s="23"/>
      <c r="N142" s="23"/>
      <c r="O142" s="37"/>
    </row>
    <row r="143" spans="2:15" s="1" customFormat="1" x14ac:dyDescent="0.35">
      <c r="B143" s="35" t="s">
        <v>375</v>
      </c>
      <c r="C143"/>
      <c r="D143"/>
      <c r="E143"/>
      <c r="F143"/>
      <c r="G143" s="23"/>
      <c r="H143" s="23"/>
      <c r="I143" s="23"/>
      <c r="J143" s="23"/>
      <c r="K143" s="23"/>
      <c r="L143" s="23"/>
      <c r="M143" s="23"/>
      <c r="N143" s="23"/>
      <c r="O143" s="37"/>
    </row>
    <row r="144" spans="2:15" s="1" customFormat="1" ht="8.15" customHeight="1" x14ac:dyDescent="0.35">
      <c r="B144" s="35"/>
      <c r="C144"/>
      <c r="D144"/>
      <c r="E144"/>
      <c r="F144"/>
      <c r="G144" s="23"/>
      <c r="H144" s="23"/>
      <c r="I144" s="23"/>
      <c r="J144" s="23"/>
      <c r="K144" s="23"/>
      <c r="L144" s="23"/>
      <c r="M144" s="23"/>
      <c r="N144" s="23"/>
      <c r="O144" s="37"/>
    </row>
    <row r="145" spans="1:16" s="1" customFormat="1" x14ac:dyDescent="0.35">
      <c r="B145" s="36" t="s">
        <v>418</v>
      </c>
      <c r="C145"/>
      <c r="D145"/>
      <c r="E145"/>
      <c r="F145"/>
      <c r="G145" s="23"/>
      <c r="H145" s="23"/>
      <c r="I145" s="23"/>
      <c r="J145" s="23"/>
      <c r="K145" s="23"/>
      <c r="L145" s="23"/>
      <c r="M145" s="23"/>
      <c r="N145" s="23"/>
      <c r="O145" s="37"/>
    </row>
    <row r="146" spans="1:16" s="1" customFormat="1" x14ac:dyDescent="0.35">
      <c r="B146" s="38" t="s">
        <v>425</v>
      </c>
      <c r="C146"/>
      <c r="D146"/>
      <c r="E146"/>
      <c r="F146"/>
      <c r="G146" s="77"/>
      <c r="H146" s="77"/>
      <c r="I146" s="77"/>
      <c r="J146" s="77"/>
      <c r="K146" s="77"/>
      <c r="L146" s="77"/>
      <c r="M146" s="77"/>
      <c r="N146" s="77"/>
      <c r="O146" s="112"/>
    </row>
    <row r="147" spans="1:16" s="1" customFormat="1" x14ac:dyDescent="0.35">
      <c r="B147" s="38" t="s">
        <v>426</v>
      </c>
      <c r="C147"/>
      <c r="D147"/>
      <c r="E147"/>
      <c r="F147"/>
      <c r="G147" s="77"/>
      <c r="H147" s="77"/>
      <c r="I147" s="77"/>
      <c r="J147" s="77"/>
      <c r="K147" s="77"/>
      <c r="L147" s="77"/>
      <c r="M147" s="77"/>
      <c r="N147" s="217"/>
      <c r="O147" s="218"/>
    </row>
    <row r="148" spans="1:16" s="1" customFormat="1" ht="5.15" customHeight="1" x14ac:dyDescent="0.35">
      <c r="B148" s="38"/>
      <c r="C148"/>
      <c r="D148"/>
      <c r="E148"/>
      <c r="F148"/>
      <c r="G148" s="23"/>
      <c r="H148" s="23"/>
      <c r="I148" s="23"/>
      <c r="J148" s="23"/>
      <c r="K148" s="23"/>
      <c r="L148" s="23"/>
      <c r="M148" s="23"/>
      <c r="N148" s="23"/>
      <c r="O148" s="37"/>
    </row>
    <row r="149" spans="1:16" s="1" customFormat="1" x14ac:dyDescent="0.35">
      <c r="B149" s="36" t="s">
        <v>420</v>
      </c>
      <c r="C149"/>
      <c r="D149"/>
      <c r="E149"/>
      <c r="F149"/>
      <c r="G149" s="23"/>
      <c r="H149" s="23"/>
      <c r="I149" s="23"/>
      <c r="J149" s="23"/>
      <c r="K149" s="23"/>
      <c r="L149" s="23"/>
      <c r="M149" s="23"/>
      <c r="N149" s="23"/>
      <c r="O149" s="37"/>
    </row>
    <row r="150" spans="1:16" s="1" customFormat="1" x14ac:dyDescent="0.35">
      <c r="B150" s="38" t="s">
        <v>425</v>
      </c>
      <c r="C150"/>
      <c r="D150"/>
      <c r="E150"/>
      <c r="F150"/>
      <c r="G150" s="77"/>
      <c r="H150" s="77"/>
      <c r="I150" s="77"/>
      <c r="J150" s="77"/>
      <c r="K150" s="77"/>
      <c r="L150" s="77"/>
      <c r="M150" s="77"/>
      <c r="N150" s="77"/>
      <c r="O150" s="112"/>
    </row>
    <row r="151" spans="1:16" s="1" customFormat="1" x14ac:dyDescent="0.35">
      <c r="B151" s="38" t="s">
        <v>426</v>
      </c>
      <c r="C151"/>
      <c r="D151"/>
      <c r="E151"/>
      <c r="F151"/>
      <c r="G151" s="77"/>
      <c r="H151" s="77"/>
      <c r="I151" s="77"/>
      <c r="J151" s="77"/>
      <c r="K151" s="77"/>
      <c r="L151" s="77"/>
      <c r="M151" s="77"/>
      <c r="N151" s="217"/>
      <c r="O151" s="218"/>
    </row>
    <row r="152" spans="1:16" s="1" customFormat="1" x14ac:dyDescent="0.35">
      <c r="B152" s="119"/>
      <c r="C152" s="28"/>
      <c r="D152" s="28"/>
      <c r="E152" s="28"/>
      <c r="F152" s="28"/>
      <c r="G152" s="120"/>
      <c r="H152" s="120"/>
      <c r="I152" s="120"/>
      <c r="J152" s="120"/>
      <c r="K152" s="120"/>
      <c r="L152" s="120"/>
      <c r="M152" s="120"/>
      <c r="N152" s="120"/>
      <c r="O152" s="121"/>
    </row>
    <row r="153" spans="1:16" s="1" customFormat="1" x14ac:dyDescent="0.35">
      <c r="B153" s="125"/>
      <c r="C153" s="30"/>
      <c r="D153" s="30"/>
      <c r="E153" s="30"/>
      <c r="F153" s="30"/>
      <c r="G153" s="125"/>
      <c r="H153" s="125"/>
      <c r="I153" s="125"/>
      <c r="J153" s="125"/>
      <c r="K153" s="125"/>
      <c r="L153" s="125"/>
      <c r="M153" s="125"/>
      <c r="N153" s="125"/>
      <c r="O153" s="125"/>
    </row>
    <row r="154" spans="1:16" x14ac:dyDescent="0.35"/>
    <row r="155" spans="1:16" x14ac:dyDescent="0.35">
      <c r="A155" t="s">
        <v>327</v>
      </c>
      <c r="B155" t="s">
        <v>327</v>
      </c>
      <c r="C155" t="s">
        <v>327</v>
      </c>
      <c r="D155" t="s">
        <v>327</v>
      </c>
      <c r="E155" t="s">
        <v>327</v>
      </c>
      <c r="F155" t="s">
        <v>327</v>
      </c>
      <c r="G155" t="s">
        <v>327</v>
      </c>
      <c r="H155" t="s">
        <v>327</v>
      </c>
      <c r="I155" t="s">
        <v>327</v>
      </c>
      <c r="J155" t="s">
        <v>327</v>
      </c>
      <c r="K155" t="s">
        <v>327</v>
      </c>
      <c r="L155" t="s">
        <v>327</v>
      </c>
      <c r="M155" t="s">
        <v>327</v>
      </c>
      <c r="N155" t="s">
        <v>327</v>
      </c>
      <c r="O155" t="s">
        <v>327</v>
      </c>
      <c r="P155" t="s">
        <v>327</v>
      </c>
    </row>
    <row r="156" spans="1:16" x14ac:dyDescent="0.35"/>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row r="166" x14ac:dyDescent="0.35"/>
  </sheetData>
  <mergeCells count="3">
    <mergeCell ref="D2:O2"/>
    <mergeCell ref="B4:O4"/>
    <mergeCell ref="B8:O14"/>
  </mergeCells>
  <dataValidations count="1">
    <dataValidation type="list" errorStyle="warning" allowBlank="1" showInputMessage="1" showErrorMessage="1" errorTitle="Município não existente" error="Por favor selecionar o município a partir da lista." sqref="B52:B87" xr:uid="{00000000-0002-0000-0900-000000000000}">
      <formula1>Municípios</formula1>
    </dataValidation>
  </dataValidations>
  <pageMargins left="0.7" right="0.7" top="0.75" bottom="0.75" header="0.3" footer="0.3"/>
  <pageSetup paperSize="8" scale="79"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P165"/>
  <sheetViews>
    <sheetView showGridLines="0" topLeftCell="B1" zoomScale="70" zoomScaleNormal="70" workbookViewId="0">
      <pane ySplit="3" topLeftCell="A8" activePane="bottomLeft" state="frozen"/>
      <selection activeCell="C157" sqref="C157"/>
      <selection pane="bottomLeft" activeCell="B27" sqref="B27"/>
    </sheetView>
  </sheetViews>
  <sheetFormatPr defaultColWidth="0" defaultRowHeight="14.5" zeroHeight="1" x14ac:dyDescent="0.35"/>
  <cols>
    <col min="1" max="1" width="2.81640625" customWidth="1"/>
    <col min="2" max="2" width="48.542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504</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49" t="s">
        <v>516</v>
      </c>
      <c r="C8" s="450"/>
      <c r="D8" s="450"/>
      <c r="E8" s="450"/>
      <c r="F8" s="450"/>
      <c r="G8" s="450"/>
      <c r="H8" s="450"/>
      <c r="I8" s="450"/>
      <c r="J8" s="450"/>
      <c r="K8" s="450"/>
      <c r="L8" s="450"/>
      <c r="M8" s="450"/>
      <c r="N8" s="450"/>
      <c r="O8" s="451"/>
    </row>
    <row r="9" spans="2:15" x14ac:dyDescent="0.35">
      <c r="B9" s="452"/>
      <c r="C9" s="450"/>
      <c r="D9" s="450"/>
      <c r="E9" s="450"/>
      <c r="F9" s="450"/>
      <c r="G9" s="450"/>
      <c r="H9" s="450"/>
      <c r="I9" s="450"/>
      <c r="J9" s="450"/>
      <c r="K9" s="450"/>
      <c r="L9" s="450"/>
      <c r="M9" s="450"/>
      <c r="N9" s="450"/>
      <c r="O9" s="451"/>
    </row>
    <row r="10" spans="2:15" x14ac:dyDescent="0.35">
      <c r="B10" s="452"/>
      <c r="C10" s="450"/>
      <c r="D10" s="450"/>
      <c r="E10" s="450"/>
      <c r="F10" s="450"/>
      <c r="G10" s="450"/>
      <c r="H10" s="450"/>
      <c r="I10" s="450"/>
      <c r="J10" s="450"/>
      <c r="K10" s="450"/>
      <c r="L10" s="450"/>
      <c r="M10" s="450"/>
      <c r="N10" s="450"/>
      <c r="O10" s="451"/>
    </row>
    <row r="11" spans="2:15" x14ac:dyDescent="0.35">
      <c r="B11" s="452"/>
      <c r="C11" s="450"/>
      <c r="D11" s="450"/>
      <c r="E11" s="450"/>
      <c r="F11" s="450"/>
      <c r="G11" s="450"/>
      <c r="H11" s="450"/>
      <c r="I11" s="450"/>
      <c r="J11" s="450"/>
      <c r="K11" s="450"/>
      <c r="L11" s="450"/>
      <c r="M11" s="450"/>
      <c r="N11" s="450"/>
      <c r="O11" s="451"/>
    </row>
    <row r="12" spans="2:15" x14ac:dyDescent="0.35">
      <c r="B12" s="452"/>
      <c r="C12" s="450"/>
      <c r="D12" s="450"/>
      <c r="E12" s="450"/>
      <c r="F12" s="450"/>
      <c r="G12" s="450"/>
      <c r="H12" s="450"/>
      <c r="I12" s="450"/>
      <c r="J12" s="450"/>
      <c r="K12" s="450"/>
      <c r="L12" s="450"/>
      <c r="M12" s="450"/>
      <c r="N12" s="450"/>
      <c r="O12" s="451"/>
    </row>
    <row r="13" spans="2:15" x14ac:dyDescent="0.35">
      <c r="B13" s="452"/>
      <c r="C13" s="450"/>
      <c r="D13" s="450"/>
      <c r="E13" s="450"/>
      <c r="F13" s="450"/>
      <c r="G13" s="450"/>
      <c r="H13" s="450"/>
      <c r="I13" s="450"/>
      <c r="J13" s="450"/>
      <c r="K13" s="450"/>
      <c r="L13" s="450"/>
      <c r="M13" s="450"/>
      <c r="N13" s="450"/>
      <c r="O13" s="451"/>
    </row>
    <row r="14" spans="2:15" x14ac:dyDescent="0.35">
      <c r="B14" s="452"/>
      <c r="C14" s="450"/>
      <c r="D14" s="450"/>
      <c r="E14" s="450"/>
      <c r="F14" s="450"/>
      <c r="G14" s="450"/>
      <c r="H14" s="450"/>
      <c r="I14" s="450"/>
      <c r="J14" s="450"/>
      <c r="K14" s="450"/>
      <c r="L14" s="450"/>
      <c r="M14" s="450"/>
      <c r="N14" s="450"/>
      <c r="O14" s="451"/>
    </row>
    <row r="15" spans="2:15" x14ac:dyDescent="0.35">
      <c r="B15" s="27"/>
      <c r="C15" s="28"/>
      <c r="D15" s="28"/>
      <c r="E15" s="28"/>
      <c r="F15" s="28"/>
      <c r="G15" s="28"/>
      <c r="H15" s="28"/>
      <c r="I15" s="28"/>
      <c r="J15" s="28"/>
      <c r="K15" s="28"/>
      <c r="L15" s="28"/>
      <c r="M15" s="28"/>
      <c r="N15" s="28"/>
      <c r="O15" s="29"/>
    </row>
    <row r="16" spans="2:15" x14ac:dyDescent="0.35"/>
    <row r="17" spans="2:15" ht="30" customHeight="1" x14ac:dyDescent="0.35">
      <c r="B17" s="33" t="s">
        <v>408</v>
      </c>
      <c r="C17" s="19" t="s">
        <v>409</v>
      </c>
      <c r="D17" s="19"/>
      <c r="E17" s="19" t="s">
        <v>410</v>
      </c>
      <c r="F17" s="34"/>
      <c r="G17" s="31">
        <v>2023</v>
      </c>
      <c r="H17" s="31">
        <f t="shared" ref="H17:N17" si="0">+G17+1</f>
        <v>2024</v>
      </c>
      <c r="I17" s="31">
        <f t="shared" si="0"/>
        <v>2025</v>
      </c>
      <c r="J17" s="31">
        <f t="shared" si="0"/>
        <v>2026</v>
      </c>
      <c r="K17" s="31">
        <f t="shared" si="0"/>
        <v>2027</v>
      </c>
      <c r="L17" s="31">
        <f t="shared" si="0"/>
        <v>2028</v>
      </c>
      <c r="M17" s="31">
        <f t="shared" si="0"/>
        <v>2029</v>
      </c>
      <c r="N17" s="31">
        <f t="shared" si="0"/>
        <v>2030</v>
      </c>
      <c r="O17" s="20" t="s">
        <v>411</v>
      </c>
    </row>
    <row r="18" spans="2:15" x14ac:dyDescent="0.35">
      <c r="B18" s="26"/>
      <c r="O18" s="25"/>
    </row>
    <row r="19" spans="2:15" x14ac:dyDescent="0.35">
      <c r="B19" s="215" t="s">
        <v>539</v>
      </c>
      <c r="C19" s="382">
        <f>SUM(G19:N19)</f>
        <v>105000</v>
      </c>
      <c r="D19" s="254"/>
      <c r="E19" s="211"/>
      <c r="F19" s="144"/>
      <c r="G19" s="384">
        <v>0</v>
      </c>
      <c r="H19" s="383">
        <v>0</v>
      </c>
      <c r="I19" s="383">
        <f>1*17500</f>
        <v>17500</v>
      </c>
      <c r="J19" s="383">
        <f t="shared" ref="J19:N19" si="1">1*17500</f>
        <v>17500</v>
      </c>
      <c r="K19" s="383">
        <f t="shared" si="1"/>
        <v>17500</v>
      </c>
      <c r="L19" s="383">
        <f t="shared" si="1"/>
        <v>17500</v>
      </c>
      <c r="M19" s="383">
        <f t="shared" si="1"/>
        <v>17500</v>
      </c>
      <c r="N19" s="383">
        <f t="shared" si="1"/>
        <v>17500</v>
      </c>
      <c r="O19" s="153"/>
    </row>
    <row r="20" spans="2:15" x14ac:dyDescent="0.35">
      <c r="B20" s="215" t="s">
        <v>506</v>
      </c>
      <c r="C20" s="387">
        <v>400000</v>
      </c>
      <c r="D20" s="254"/>
      <c r="E20" s="211">
        <v>25</v>
      </c>
      <c r="F20" s="144"/>
      <c r="G20" s="150">
        <v>0</v>
      </c>
      <c r="H20" s="388">
        <v>0</v>
      </c>
      <c r="I20" s="388">
        <v>16000</v>
      </c>
      <c r="J20" s="388">
        <v>16000</v>
      </c>
      <c r="K20" s="388">
        <v>16000</v>
      </c>
      <c r="L20" s="388">
        <v>16000</v>
      </c>
      <c r="M20" s="389">
        <v>16000</v>
      </c>
      <c r="N20" s="389">
        <v>16000</v>
      </c>
      <c r="O20" s="390">
        <f>C20-SUM(G20:N20)</f>
        <v>304000</v>
      </c>
    </row>
    <row r="21" spans="2:15" x14ac:dyDescent="0.35">
      <c r="B21" s="215"/>
      <c r="C21" s="210"/>
      <c r="D21" s="254"/>
      <c r="E21" s="211"/>
      <c r="F21" s="144"/>
      <c r="G21" s="149"/>
      <c r="H21" s="147"/>
      <c r="I21" s="147"/>
      <c r="J21" s="147"/>
      <c r="K21" s="147"/>
      <c r="L21" s="147"/>
      <c r="M21" s="147"/>
      <c r="N21" s="147"/>
      <c r="O21" s="153"/>
    </row>
    <row r="22" spans="2:15" x14ac:dyDescent="0.35">
      <c r="B22" s="215"/>
      <c r="C22" s="210"/>
      <c r="D22" s="254"/>
      <c r="E22" s="211"/>
      <c r="F22" s="144"/>
      <c r="G22" s="150"/>
      <c r="H22" s="147"/>
      <c r="I22" s="147"/>
      <c r="J22" s="147"/>
      <c r="K22" s="147"/>
      <c r="L22" s="147"/>
      <c r="M22" s="147"/>
      <c r="N22" s="147"/>
      <c r="O22" s="153"/>
    </row>
    <row r="23" spans="2:15" x14ac:dyDescent="0.35">
      <c r="B23" s="215"/>
      <c r="C23" s="210"/>
      <c r="D23" s="254"/>
      <c r="E23" s="211"/>
      <c r="F23" s="144"/>
      <c r="G23" s="150"/>
      <c r="H23" s="147"/>
      <c r="I23" s="147"/>
      <c r="J23" s="147"/>
      <c r="K23" s="147"/>
      <c r="L23" s="147"/>
      <c r="M23" s="147"/>
      <c r="N23" s="147"/>
      <c r="O23" s="153"/>
    </row>
    <row r="24" spans="2:15" x14ac:dyDescent="0.35">
      <c r="B24" s="215"/>
      <c r="C24" s="210"/>
      <c r="D24" s="254"/>
      <c r="E24" s="211"/>
      <c r="F24" s="144"/>
      <c r="G24" s="150"/>
      <c r="H24" s="147"/>
      <c r="I24" s="147"/>
      <c r="J24" s="147"/>
      <c r="K24" s="147"/>
      <c r="L24" s="147"/>
      <c r="M24" s="147"/>
      <c r="N24" s="147"/>
      <c r="O24" s="153"/>
    </row>
    <row r="25" spans="2:15" x14ac:dyDescent="0.35">
      <c r="B25" s="215"/>
      <c r="C25" s="210"/>
      <c r="D25" s="254"/>
      <c r="E25" s="211"/>
      <c r="F25" s="144"/>
      <c r="G25" s="150"/>
      <c r="H25" s="147"/>
      <c r="I25" s="147"/>
      <c r="J25" s="147"/>
      <c r="K25" s="147"/>
      <c r="L25" s="147"/>
      <c r="M25" s="147"/>
      <c r="N25" s="147"/>
      <c r="O25" s="153"/>
    </row>
    <row r="26" spans="2:15" x14ac:dyDescent="0.35">
      <c r="B26" s="215"/>
      <c r="C26" s="210"/>
      <c r="D26" s="254"/>
      <c r="E26" s="211"/>
      <c r="F26" s="144"/>
      <c r="G26" s="150"/>
      <c r="H26" s="147"/>
      <c r="I26" s="147"/>
      <c r="J26" s="147"/>
      <c r="K26" s="147"/>
      <c r="L26" s="147"/>
      <c r="M26" s="147"/>
      <c r="N26" s="147"/>
      <c r="O26" s="153"/>
    </row>
    <row r="27" spans="2:15" x14ac:dyDescent="0.35">
      <c r="B27" s="215"/>
      <c r="C27" s="210"/>
      <c r="D27" s="254"/>
      <c r="E27" s="211"/>
      <c r="F27" s="144"/>
      <c r="G27" s="150"/>
      <c r="H27" s="147"/>
      <c r="I27" s="147"/>
      <c r="J27" s="147"/>
      <c r="K27" s="147"/>
      <c r="L27" s="147"/>
      <c r="M27" s="147"/>
      <c r="N27" s="147"/>
      <c r="O27" s="153"/>
    </row>
    <row r="28" spans="2:15" x14ac:dyDescent="0.35">
      <c r="B28" s="215"/>
      <c r="C28" s="210"/>
      <c r="D28" s="254"/>
      <c r="E28" s="211"/>
      <c r="F28" s="144"/>
      <c r="G28" s="150"/>
      <c r="H28" s="147"/>
      <c r="I28" s="147"/>
      <c r="J28" s="147"/>
      <c r="K28" s="147"/>
      <c r="L28" s="147"/>
      <c r="M28" s="147"/>
      <c r="N28" s="147"/>
      <c r="O28" s="153"/>
    </row>
    <row r="29" spans="2:15" x14ac:dyDescent="0.35">
      <c r="B29" s="215"/>
      <c r="C29" s="210"/>
      <c r="D29" s="254"/>
      <c r="E29" s="211"/>
      <c r="F29" s="144"/>
      <c r="G29" s="150"/>
      <c r="H29" s="147"/>
      <c r="I29" s="147"/>
      <c r="J29" s="147"/>
      <c r="K29" s="147"/>
      <c r="L29" s="147"/>
      <c r="M29" s="147"/>
      <c r="N29" s="147"/>
      <c r="O29" s="153"/>
    </row>
    <row r="30" spans="2:15" x14ac:dyDescent="0.35">
      <c r="B30" s="215"/>
      <c r="C30" s="210"/>
      <c r="D30" s="254"/>
      <c r="E30" s="211"/>
      <c r="F30" s="144"/>
      <c r="G30" s="150"/>
      <c r="H30" s="147"/>
      <c r="I30" s="147"/>
      <c r="J30" s="147"/>
      <c r="K30" s="147"/>
      <c r="L30" s="147"/>
      <c r="M30" s="147"/>
      <c r="N30" s="147"/>
      <c r="O30" s="153"/>
    </row>
    <row r="31" spans="2:15" x14ac:dyDescent="0.35">
      <c r="B31" s="215"/>
      <c r="C31" s="210"/>
      <c r="D31" s="254"/>
      <c r="E31" s="211"/>
      <c r="F31" s="144"/>
      <c r="G31" s="150"/>
      <c r="H31" s="147"/>
      <c r="I31" s="147"/>
      <c r="J31" s="147"/>
      <c r="K31" s="147"/>
      <c r="L31" s="147"/>
      <c r="M31" s="147"/>
      <c r="N31" s="147"/>
      <c r="O31" s="153"/>
    </row>
    <row r="32" spans="2:15" x14ac:dyDescent="0.35">
      <c r="B32" s="215"/>
      <c r="C32" s="210"/>
      <c r="D32" s="254"/>
      <c r="E32" s="211"/>
      <c r="F32" s="144"/>
      <c r="G32" s="150"/>
      <c r="H32" s="147"/>
      <c r="I32" s="147"/>
      <c r="J32" s="147"/>
      <c r="K32" s="147"/>
      <c r="L32" s="147"/>
      <c r="M32" s="147"/>
      <c r="N32" s="147"/>
      <c r="O32" s="153"/>
    </row>
    <row r="33" spans="2:15" x14ac:dyDescent="0.35">
      <c r="B33" s="215"/>
      <c r="C33" s="210"/>
      <c r="D33" s="254"/>
      <c r="E33" s="211"/>
      <c r="F33" s="144"/>
      <c r="G33" s="150"/>
      <c r="H33" s="147"/>
      <c r="I33" s="147"/>
      <c r="J33" s="147"/>
      <c r="K33" s="147"/>
      <c r="L33" s="147"/>
      <c r="M33" s="147"/>
      <c r="N33" s="147"/>
      <c r="O33" s="153"/>
    </row>
    <row r="34" spans="2:15" x14ac:dyDescent="0.35">
      <c r="B34" s="215"/>
      <c r="C34" s="210"/>
      <c r="D34" s="254"/>
      <c r="E34" s="211"/>
      <c r="F34" s="144"/>
      <c r="G34" s="150"/>
      <c r="H34" s="147"/>
      <c r="I34" s="147"/>
      <c r="J34" s="147"/>
      <c r="K34" s="147"/>
      <c r="L34" s="147"/>
      <c r="M34" s="147"/>
      <c r="N34" s="147"/>
      <c r="O34" s="153"/>
    </row>
    <row r="35" spans="2:15" x14ac:dyDescent="0.35">
      <c r="B35" s="215"/>
      <c r="C35" s="210"/>
      <c r="D35" s="254"/>
      <c r="E35" s="211"/>
      <c r="F35" s="144"/>
      <c r="G35" s="150"/>
      <c r="H35" s="147"/>
      <c r="I35" s="147"/>
      <c r="J35" s="147"/>
      <c r="K35" s="147"/>
      <c r="L35" s="147"/>
      <c r="M35" s="147"/>
      <c r="N35" s="147"/>
      <c r="O35" s="153"/>
    </row>
    <row r="36" spans="2:15" x14ac:dyDescent="0.35">
      <c r="B36" s="215"/>
      <c r="C36" s="210"/>
      <c r="D36" s="254"/>
      <c r="E36" s="211"/>
      <c r="F36" s="144"/>
      <c r="G36" s="150"/>
      <c r="H36" s="147"/>
      <c r="I36" s="147"/>
      <c r="J36" s="147"/>
      <c r="K36" s="147"/>
      <c r="L36" s="147"/>
      <c r="M36" s="147"/>
      <c r="N36" s="147"/>
      <c r="O36" s="153"/>
    </row>
    <row r="37" spans="2:15" x14ac:dyDescent="0.35">
      <c r="B37" s="215"/>
      <c r="C37" s="210"/>
      <c r="D37" s="254"/>
      <c r="E37" s="211"/>
      <c r="F37" s="144"/>
      <c r="G37" s="150"/>
      <c r="H37" s="147"/>
      <c r="I37" s="147"/>
      <c r="J37" s="147"/>
      <c r="K37" s="147"/>
      <c r="L37" s="147"/>
      <c r="M37" s="147"/>
      <c r="N37" s="147"/>
      <c r="O37" s="153"/>
    </row>
    <row r="38" spans="2:15" x14ac:dyDescent="0.35">
      <c r="B38" s="215"/>
      <c r="C38" s="210"/>
      <c r="D38" s="254"/>
      <c r="E38" s="211"/>
      <c r="F38" s="144"/>
      <c r="G38" s="150"/>
      <c r="H38" s="147"/>
      <c r="I38" s="147"/>
      <c r="J38" s="147"/>
      <c r="K38" s="147"/>
      <c r="L38" s="147"/>
      <c r="M38" s="147"/>
      <c r="N38" s="147"/>
      <c r="O38" s="153"/>
    </row>
    <row r="39" spans="2:15" x14ac:dyDescent="0.35">
      <c r="B39" s="215"/>
      <c r="C39" s="210"/>
      <c r="D39" s="254"/>
      <c r="E39" s="211"/>
      <c r="F39" s="144"/>
      <c r="G39" s="150"/>
      <c r="H39" s="147"/>
      <c r="I39" s="147"/>
      <c r="J39" s="147"/>
      <c r="K39" s="147"/>
      <c r="L39" s="147"/>
      <c r="M39" s="147"/>
      <c r="N39" s="147"/>
      <c r="O39" s="153"/>
    </row>
    <row r="40" spans="2:15" x14ac:dyDescent="0.35">
      <c r="B40" s="215"/>
      <c r="C40" s="210"/>
      <c r="D40" s="254"/>
      <c r="E40" s="211"/>
      <c r="F40" s="144"/>
      <c r="G40" s="150"/>
      <c r="H40" s="147"/>
      <c r="I40" s="147"/>
      <c r="J40" s="147"/>
      <c r="K40" s="147"/>
      <c r="L40" s="147"/>
      <c r="M40" s="147"/>
      <c r="N40" s="147"/>
      <c r="O40" s="153"/>
    </row>
    <row r="41" spans="2:15" x14ac:dyDescent="0.35">
      <c r="B41" s="215"/>
      <c r="C41" s="210"/>
      <c r="D41" s="254"/>
      <c r="E41" s="211"/>
      <c r="F41" s="144"/>
      <c r="G41" s="150"/>
      <c r="H41" s="147"/>
      <c r="I41" s="147"/>
      <c r="J41" s="147"/>
      <c r="K41" s="147"/>
      <c r="L41" s="147"/>
      <c r="M41" s="147"/>
      <c r="N41" s="147"/>
      <c r="O41" s="153"/>
    </row>
    <row r="42" spans="2:15" x14ac:dyDescent="0.35">
      <c r="B42" s="216"/>
      <c r="C42" s="212"/>
      <c r="D42" s="255"/>
      <c r="E42" s="213"/>
      <c r="F42" s="145"/>
      <c r="G42" s="151"/>
      <c r="H42" s="148"/>
      <c r="I42" s="148"/>
      <c r="J42" s="148"/>
      <c r="K42" s="148"/>
      <c r="L42" s="148"/>
      <c r="M42" s="148"/>
      <c r="N42" s="148"/>
      <c r="O42" s="154"/>
    </row>
    <row r="43" spans="2:15" x14ac:dyDescent="0.35"/>
    <row r="44" spans="2:15" x14ac:dyDescent="0.35"/>
    <row r="45" spans="2:15" ht="27" customHeight="1" x14ac:dyDescent="0.35">
      <c r="B45" s="33" t="s">
        <v>412</v>
      </c>
      <c r="C45" s="47"/>
      <c r="D45" s="47"/>
      <c r="E45" s="34"/>
      <c r="F45" s="34"/>
      <c r="G45" s="31"/>
      <c r="H45" s="31"/>
      <c r="I45" s="31"/>
      <c r="J45" s="31"/>
      <c r="K45" s="31"/>
      <c r="L45" s="31"/>
      <c r="M45" s="31"/>
      <c r="N45" s="31"/>
      <c r="O45" s="32"/>
    </row>
    <row r="46" spans="2:15" ht="5.15" customHeight="1" x14ac:dyDescent="0.35">
      <c r="B46" s="26"/>
      <c r="O46" s="25"/>
    </row>
    <row r="47" spans="2:15" s="1" customFormat="1" ht="30" customHeight="1" x14ac:dyDescent="0.35">
      <c r="B47" s="4" t="s">
        <v>357</v>
      </c>
      <c r="C47" s="155"/>
      <c r="D47" s="155"/>
      <c r="E47" s="155"/>
      <c r="F47" s="155"/>
      <c r="G47" s="31">
        <v>2023</v>
      </c>
      <c r="H47" s="31">
        <f t="shared" ref="H47:N47" si="2">+G47+1</f>
        <v>2024</v>
      </c>
      <c r="I47" s="31">
        <f t="shared" si="2"/>
        <v>2025</v>
      </c>
      <c r="J47" s="31">
        <f t="shared" si="2"/>
        <v>2026</v>
      </c>
      <c r="K47" s="31">
        <f t="shared" si="2"/>
        <v>2027</v>
      </c>
      <c r="L47" s="31">
        <f t="shared" si="2"/>
        <v>2028</v>
      </c>
      <c r="M47" s="31">
        <f t="shared" si="2"/>
        <v>2029</v>
      </c>
      <c r="N47" s="31">
        <f t="shared" si="2"/>
        <v>2030</v>
      </c>
      <c r="O47" s="20" t="s">
        <v>411</v>
      </c>
    </row>
    <row r="48" spans="2:15" s="1" customFormat="1" ht="5.15" customHeight="1" x14ac:dyDescent="0.35">
      <c r="B48" s="18"/>
      <c r="C48"/>
      <c r="D48"/>
      <c r="E48"/>
      <c r="F48"/>
      <c r="O48" s="6"/>
    </row>
    <row r="49" spans="2:15" s="1" customFormat="1" x14ac:dyDescent="0.35">
      <c r="B49" s="35" t="s">
        <v>358</v>
      </c>
      <c r="C49"/>
      <c r="D49"/>
      <c r="E49"/>
      <c r="F49"/>
      <c r="G49" s="109">
        <f t="shared" ref="G49:O49" si="3">SUM(G52:G87)</f>
        <v>0</v>
      </c>
      <c r="H49" s="109">
        <f t="shared" si="3"/>
        <v>0</v>
      </c>
      <c r="I49" s="109">
        <f t="shared" si="3"/>
        <v>0</v>
      </c>
      <c r="J49" s="109">
        <f t="shared" si="3"/>
        <v>0</v>
      </c>
      <c r="K49" s="109">
        <f t="shared" si="3"/>
        <v>0</v>
      </c>
      <c r="L49" s="109">
        <f t="shared" si="3"/>
        <v>0</v>
      </c>
      <c r="M49" s="109">
        <f t="shared" si="3"/>
        <v>0</v>
      </c>
      <c r="N49" s="109">
        <f t="shared" si="3"/>
        <v>0</v>
      </c>
      <c r="O49" s="110">
        <f t="shared" si="3"/>
        <v>0</v>
      </c>
    </row>
    <row r="50" spans="2:15" s="1" customFormat="1" ht="3" customHeight="1" x14ac:dyDescent="0.35">
      <c r="B50" s="14"/>
      <c r="C50"/>
      <c r="D50"/>
      <c r="E50"/>
      <c r="F50"/>
      <c r="G50" s="23"/>
      <c r="H50" s="23"/>
      <c r="I50" s="23"/>
      <c r="J50" s="23"/>
      <c r="K50" s="23"/>
      <c r="L50" s="23"/>
      <c r="M50" s="23"/>
      <c r="N50" s="23"/>
      <c r="O50" s="37"/>
    </row>
    <row r="51" spans="2:15" s="1" customFormat="1" x14ac:dyDescent="0.35">
      <c r="B51" s="5" t="s">
        <v>359</v>
      </c>
      <c r="C51"/>
      <c r="D51"/>
      <c r="E51"/>
      <c r="F51"/>
      <c r="N51" s="23"/>
      <c r="O51" s="37"/>
    </row>
    <row r="52" spans="2:15" s="1" customFormat="1" x14ac:dyDescent="0.35">
      <c r="B52" s="111" t="s">
        <v>131</v>
      </c>
      <c r="C52"/>
      <c r="D52"/>
      <c r="E52"/>
      <c r="F52"/>
      <c r="G52" s="77"/>
      <c r="H52" s="77"/>
      <c r="I52" s="77"/>
      <c r="J52" s="77"/>
      <c r="K52" s="77"/>
      <c r="L52" s="77"/>
      <c r="M52" s="77"/>
      <c r="N52" s="77"/>
      <c r="O52" s="112"/>
    </row>
    <row r="53" spans="2:15" s="1" customFormat="1" x14ac:dyDescent="0.35">
      <c r="B53" s="113"/>
      <c r="C53"/>
      <c r="D53"/>
      <c r="E53"/>
      <c r="F53"/>
      <c r="G53" s="77"/>
      <c r="H53" s="78"/>
      <c r="I53" s="78"/>
      <c r="J53" s="78"/>
      <c r="K53" s="78"/>
      <c r="L53" s="78"/>
      <c r="M53" s="78"/>
      <c r="N53" s="78"/>
      <c r="O53" s="114"/>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7"/>
      <c r="H67" s="78"/>
      <c r="I67" s="78"/>
      <c r="J67" s="78"/>
      <c r="K67" s="78"/>
      <c r="L67" s="78"/>
      <c r="M67" s="78"/>
      <c r="N67" s="78"/>
      <c r="O67" s="114"/>
    </row>
    <row r="68" spans="2:15" s="1" customFormat="1" x14ac:dyDescent="0.35">
      <c r="B68" s="113"/>
      <c r="C68"/>
      <c r="D68"/>
      <c r="E68"/>
      <c r="F68"/>
      <c r="G68" s="77"/>
      <c r="H68" s="78"/>
      <c r="I68" s="78"/>
      <c r="J68" s="78"/>
      <c r="K68" s="78"/>
      <c r="L68" s="78"/>
      <c r="M68" s="78"/>
      <c r="N68" s="78"/>
      <c r="O68" s="114"/>
    </row>
    <row r="69" spans="2:15" s="1" customFormat="1" x14ac:dyDescent="0.35">
      <c r="B69" s="113"/>
      <c r="C69"/>
      <c r="D69"/>
      <c r="E69"/>
      <c r="F69"/>
      <c r="G69" s="78"/>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3"/>
      <c r="C85"/>
      <c r="D85"/>
      <c r="E85"/>
      <c r="F85"/>
      <c r="G85" s="78"/>
      <c r="H85" s="78"/>
      <c r="I85" s="78"/>
      <c r="J85" s="78"/>
      <c r="K85" s="78"/>
      <c r="L85" s="78"/>
      <c r="M85" s="78"/>
      <c r="N85" s="78"/>
      <c r="O85" s="114"/>
    </row>
    <row r="86" spans="2:15" s="1" customFormat="1" x14ac:dyDescent="0.35">
      <c r="B86" s="113"/>
      <c r="C86"/>
      <c r="D86"/>
      <c r="E86"/>
      <c r="F86"/>
      <c r="G86" s="78"/>
      <c r="H86" s="78"/>
      <c r="I86" s="78"/>
      <c r="J86" s="78"/>
      <c r="K86" s="78"/>
      <c r="L86" s="78"/>
      <c r="M86" s="78"/>
      <c r="N86" s="78"/>
      <c r="O86" s="114"/>
    </row>
    <row r="87" spans="2:15" s="1" customFormat="1" x14ac:dyDescent="0.35">
      <c r="B87" s="115"/>
      <c r="C87"/>
      <c r="D87"/>
      <c r="E87"/>
      <c r="F87"/>
      <c r="G87" s="79"/>
      <c r="H87" s="79"/>
      <c r="I87" s="79"/>
      <c r="J87" s="79"/>
      <c r="K87" s="79"/>
      <c r="L87" s="79"/>
      <c r="M87" s="79"/>
      <c r="N87" s="79"/>
      <c r="O87" s="116"/>
    </row>
    <row r="88" spans="2:15" s="1" customFormat="1" ht="5.15" customHeight="1" x14ac:dyDescent="0.35">
      <c r="B88" s="35"/>
      <c r="C88"/>
      <c r="D88"/>
      <c r="E88"/>
      <c r="F88"/>
      <c r="G88" s="23"/>
      <c r="H88" s="23"/>
      <c r="I88" s="23"/>
      <c r="J88" s="23"/>
      <c r="K88" s="23"/>
      <c r="L88" s="23"/>
      <c r="M88" s="23"/>
      <c r="N88" s="23"/>
      <c r="O88" s="37"/>
    </row>
    <row r="89" spans="2:15" s="1" customFormat="1" x14ac:dyDescent="0.35">
      <c r="B89" s="35" t="s">
        <v>360</v>
      </c>
      <c r="C89"/>
      <c r="D89"/>
      <c r="E89"/>
      <c r="F89"/>
      <c r="G89" s="109">
        <f t="shared" ref="G89:O89" si="4">SUM(G90:G95,G132:G138,G140:G141)</f>
        <v>0</v>
      </c>
      <c r="H89" s="109">
        <f t="shared" si="4"/>
        <v>0</v>
      </c>
      <c r="I89" s="109">
        <f t="shared" si="4"/>
        <v>0</v>
      </c>
      <c r="J89" s="109">
        <f t="shared" si="4"/>
        <v>0</v>
      </c>
      <c r="K89" s="109">
        <f t="shared" si="4"/>
        <v>0</v>
      </c>
      <c r="L89" s="109">
        <f t="shared" si="4"/>
        <v>0</v>
      </c>
      <c r="M89" s="109">
        <f t="shared" si="4"/>
        <v>0</v>
      </c>
      <c r="N89" s="109">
        <f t="shared" si="4"/>
        <v>0</v>
      </c>
      <c r="O89" s="110">
        <f t="shared" si="4"/>
        <v>0</v>
      </c>
    </row>
    <row r="90" spans="2:15" s="1" customFormat="1" x14ac:dyDescent="0.35">
      <c r="B90" s="5" t="s">
        <v>361</v>
      </c>
      <c r="C90"/>
      <c r="D90"/>
      <c r="E90"/>
      <c r="F90"/>
      <c r="G90" s="79"/>
      <c r="H90" s="79"/>
      <c r="I90" s="79"/>
      <c r="J90" s="79"/>
      <c r="K90" s="79"/>
      <c r="L90" s="79"/>
      <c r="M90" s="79"/>
      <c r="N90" s="77"/>
      <c r="O90" s="112"/>
    </row>
    <row r="91" spans="2:15" s="1" customFormat="1" x14ac:dyDescent="0.35">
      <c r="B91" s="5" t="s">
        <v>362</v>
      </c>
      <c r="C91"/>
      <c r="D91"/>
      <c r="E91"/>
      <c r="F91"/>
      <c r="G91" s="79"/>
      <c r="H91" s="79"/>
      <c r="I91" s="79"/>
      <c r="J91" s="79"/>
      <c r="K91" s="79"/>
      <c r="L91" s="79"/>
      <c r="M91" s="79"/>
      <c r="N91" s="78"/>
      <c r="O91" s="114"/>
    </row>
    <row r="92" spans="2:15" s="1" customFormat="1" x14ac:dyDescent="0.35">
      <c r="B92" s="5" t="s">
        <v>363</v>
      </c>
      <c r="C92"/>
      <c r="D92"/>
      <c r="E92"/>
      <c r="F92"/>
      <c r="G92" s="79"/>
      <c r="H92" s="79"/>
      <c r="I92" s="79"/>
      <c r="J92" s="79"/>
      <c r="K92" s="79"/>
      <c r="L92" s="79"/>
      <c r="M92" s="79"/>
      <c r="N92" s="79"/>
      <c r="O92" s="116"/>
    </row>
    <row r="93" spans="2:15" s="1" customFormat="1" x14ac:dyDescent="0.35">
      <c r="B93" s="55" t="s">
        <v>364</v>
      </c>
      <c r="C93"/>
      <c r="D93"/>
      <c r="E93"/>
      <c r="F93"/>
      <c r="O93" s="6"/>
    </row>
    <row r="94" spans="2:15" s="1" customFormat="1" ht="3" customHeight="1" x14ac:dyDescent="0.35">
      <c r="B94" s="14"/>
      <c r="C94"/>
      <c r="D94"/>
      <c r="E94"/>
      <c r="F94"/>
      <c r="G94" s="23"/>
      <c r="H94" s="23"/>
      <c r="I94" s="23"/>
      <c r="J94" s="23"/>
      <c r="K94" s="23"/>
      <c r="L94" s="23"/>
      <c r="M94" s="23"/>
      <c r="N94" s="23"/>
      <c r="O94" s="37"/>
    </row>
    <row r="95" spans="2:15" s="1" customFormat="1" x14ac:dyDescent="0.35">
      <c r="B95" s="38" t="s">
        <v>359</v>
      </c>
      <c r="C95"/>
      <c r="D95"/>
      <c r="E95"/>
      <c r="F95"/>
      <c r="G95" s="109">
        <f>SUM(G96:G131)</f>
        <v>0</v>
      </c>
      <c r="H95" s="109">
        <f t="shared" ref="H95:O95" si="5">SUM(H96:H131)</f>
        <v>0</v>
      </c>
      <c r="I95" s="109">
        <f t="shared" si="5"/>
        <v>0</v>
      </c>
      <c r="J95" s="109">
        <f t="shared" si="5"/>
        <v>0</v>
      </c>
      <c r="K95" s="109">
        <f t="shared" si="5"/>
        <v>0</v>
      </c>
      <c r="L95" s="109">
        <f t="shared" si="5"/>
        <v>0</v>
      </c>
      <c r="M95" s="109">
        <f t="shared" si="5"/>
        <v>0</v>
      </c>
      <c r="N95" s="109">
        <f t="shared" si="5"/>
        <v>0</v>
      </c>
      <c r="O95" s="110">
        <f t="shared" si="5"/>
        <v>0</v>
      </c>
    </row>
    <row r="96" spans="2:15" s="1" customFormat="1" x14ac:dyDescent="0.35">
      <c r="B96" s="156" t="str">
        <f t="shared" ref="B96:B131" si="6">B52</f>
        <v>ENTRONCAMENTO</v>
      </c>
      <c r="C96"/>
      <c r="D96"/>
      <c r="E96"/>
      <c r="F96"/>
      <c r="G96" s="77"/>
      <c r="H96" s="77"/>
      <c r="I96" s="77"/>
      <c r="J96" s="77"/>
      <c r="K96" s="77"/>
      <c r="L96" s="77"/>
      <c r="M96" s="77"/>
      <c r="N96" s="77"/>
      <c r="O96" s="112"/>
    </row>
    <row r="97" spans="2:15" s="1" customFormat="1" x14ac:dyDescent="0.35">
      <c r="B97" s="157">
        <f t="shared" si="6"/>
        <v>0</v>
      </c>
      <c r="C97"/>
      <c r="D97"/>
      <c r="E97"/>
      <c r="F97"/>
      <c r="G97" s="78"/>
      <c r="H97" s="78"/>
      <c r="I97" s="78"/>
      <c r="J97" s="78"/>
      <c r="K97" s="78"/>
      <c r="L97" s="78"/>
      <c r="M97" s="78"/>
      <c r="N97" s="78"/>
      <c r="O97" s="114"/>
    </row>
    <row r="98" spans="2:15" s="1" customFormat="1" x14ac:dyDescent="0.35">
      <c r="B98" s="157">
        <f t="shared" si="6"/>
        <v>0</v>
      </c>
      <c r="C98"/>
      <c r="D98"/>
      <c r="E98"/>
      <c r="F98"/>
      <c r="G98" s="78"/>
      <c r="H98" s="78"/>
      <c r="I98" s="78"/>
      <c r="J98" s="78"/>
      <c r="K98" s="78"/>
      <c r="L98" s="78"/>
      <c r="M98" s="78"/>
      <c r="N98" s="78"/>
      <c r="O98" s="114"/>
    </row>
    <row r="99" spans="2:15" s="1" customFormat="1" x14ac:dyDescent="0.35">
      <c r="B99" s="157">
        <f t="shared" si="6"/>
        <v>0</v>
      </c>
      <c r="C99"/>
      <c r="D99"/>
      <c r="E99"/>
      <c r="F99"/>
      <c r="G99" s="78"/>
      <c r="H99" s="78"/>
      <c r="I99" s="78"/>
      <c r="J99" s="78"/>
      <c r="K99" s="78"/>
      <c r="L99" s="78"/>
      <c r="M99" s="78"/>
      <c r="N99" s="78"/>
      <c r="O99" s="114"/>
    </row>
    <row r="100" spans="2:15" s="1" customFormat="1" x14ac:dyDescent="0.35">
      <c r="B100" s="157">
        <f t="shared" si="6"/>
        <v>0</v>
      </c>
      <c r="C100"/>
      <c r="D100"/>
      <c r="E100"/>
      <c r="F100"/>
      <c r="G100" s="78"/>
      <c r="H100" s="78"/>
      <c r="I100" s="78"/>
      <c r="J100" s="78"/>
      <c r="K100" s="78"/>
      <c r="L100" s="78"/>
      <c r="M100" s="78"/>
      <c r="N100" s="78"/>
      <c r="O100" s="114"/>
    </row>
    <row r="101" spans="2:15" s="1" customFormat="1" x14ac:dyDescent="0.35">
      <c r="B101" s="157">
        <f t="shared" si="6"/>
        <v>0</v>
      </c>
      <c r="C101"/>
      <c r="D101"/>
      <c r="E101"/>
      <c r="F101"/>
      <c r="G101" s="78"/>
      <c r="H101" s="78"/>
      <c r="I101" s="78"/>
      <c r="J101" s="78"/>
      <c r="K101" s="78"/>
      <c r="L101" s="78"/>
      <c r="M101" s="78"/>
      <c r="N101" s="78"/>
      <c r="O101" s="114"/>
    </row>
    <row r="102" spans="2:15" s="1" customFormat="1" x14ac:dyDescent="0.35">
      <c r="B102" s="157">
        <f t="shared" si="6"/>
        <v>0</v>
      </c>
      <c r="C102"/>
      <c r="D102"/>
      <c r="E102"/>
      <c r="F102"/>
      <c r="G102" s="78"/>
      <c r="H102" s="78"/>
      <c r="I102" s="78"/>
      <c r="J102" s="78"/>
      <c r="K102" s="78"/>
      <c r="L102" s="78"/>
      <c r="M102" s="78"/>
      <c r="N102" s="78"/>
      <c r="O102" s="114"/>
    </row>
    <row r="103" spans="2:15" s="1" customFormat="1" x14ac:dyDescent="0.35">
      <c r="B103" s="157">
        <f t="shared" si="6"/>
        <v>0</v>
      </c>
      <c r="C103"/>
      <c r="D103"/>
      <c r="E103"/>
      <c r="F103"/>
      <c r="G103" s="78"/>
      <c r="H103" s="78"/>
      <c r="I103" s="78"/>
      <c r="J103" s="78"/>
      <c r="K103" s="78"/>
      <c r="L103" s="78"/>
      <c r="M103" s="78"/>
      <c r="N103" s="78"/>
      <c r="O103" s="114"/>
    </row>
    <row r="104" spans="2:15" s="1" customFormat="1" x14ac:dyDescent="0.35">
      <c r="B104" s="157">
        <f t="shared" si="6"/>
        <v>0</v>
      </c>
      <c r="C104"/>
      <c r="D104"/>
      <c r="E104"/>
      <c r="F104"/>
      <c r="G104" s="78"/>
      <c r="H104" s="78"/>
      <c r="I104" s="78"/>
      <c r="J104" s="78"/>
      <c r="K104" s="78"/>
      <c r="L104" s="78"/>
      <c r="M104" s="78"/>
      <c r="N104" s="78"/>
      <c r="O104" s="114"/>
    </row>
    <row r="105" spans="2:15" s="1" customFormat="1" x14ac:dyDescent="0.35">
      <c r="B105" s="157">
        <f t="shared" si="6"/>
        <v>0</v>
      </c>
      <c r="C105"/>
      <c r="D105"/>
      <c r="E105"/>
      <c r="F105"/>
      <c r="G105" s="78"/>
      <c r="H105" s="78"/>
      <c r="I105" s="78"/>
      <c r="J105" s="78"/>
      <c r="K105" s="78"/>
      <c r="L105" s="78"/>
      <c r="M105" s="78"/>
      <c r="N105" s="78"/>
      <c r="O105" s="114"/>
    </row>
    <row r="106" spans="2:15" s="1" customFormat="1" x14ac:dyDescent="0.35">
      <c r="B106" s="157">
        <f t="shared" si="6"/>
        <v>0</v>
      </c>
      <c r="C106"/>
      <c r="D106"/>
      <c r="E106"/>
      <c r="F106"/>
      <c r="G106" s="78"/>
      <c r="H106" s="78"/>
      <c r="I106" s="78"/>
      <c r="J106" s="78"/>
      <c r="K106" s="78"/>
      <c r="L106" s="78"/>
      <c r="M106" s="78"/>
      <c r="N106" s="78"/>
      <c r="O106" s="114"/>
    </row>
    <row r="107" spans="2:15" s="1" customFormat="1" x14ac:dyDescent="0.35">
      <c r="B107" s="157">
        <f t="shared" si="6"/>
        <v>0</v>
      </c>
      <c r="C107"/>
      <c r="D107"/>
      <c r="E107"/>
      <c r="F107"/>
      <c r="G107" s="78"/>
      <c r="H107" s="78"/>
      <c r="I107" s="78"/>
      <c r="J107" s="78"/>
      <c r="K107" s="78"/>
      <c r="L107" s="78"/>
      <c r="M107" s="78"/>
      <c r="N107" s="78"/>
      <c r="O107" s="114"/>
    </row>
    <row r="108" spans="2:15" s="1" customFormat="1" x14ac:dyDescent="0.35">
      <c r="B108" s="157">
        <f t="shared" si="6"/>
        <v>0</v>
      </c>
      <c r="C108"/>
      <c r="D108"/>
      <c r="E108"/>
      <c r="F108"/>
      <c r="G108" s="78"/>
      <c r="H108" s="78"/>
      <c r="I108" s="78"/>
      <c r="J108" s="78"/>
      <c r="K108" s="78"/>
      <c r="L108" s="78"/>
      <c r="M108" s="78"/>
      <c r="N108" s="78"/>
      <c r="O108" s="114"/>
    </row>
    <row r="109" spans="2:15" s="1" customFormat="1" x14ac:dyDescent="0.35">
      <c r="B109" s="157">
        <f t="shared" si="6"/>
        <v>0</v>
      </c>
      <c r="C109"/>
      <c r="D109"/>
      <c r="E109"/>
      <c r="F109"/>
      <c r="G109" s="78"/>
      <c r="H109" s="78"/>
      <c r="I109" s="78"/>
      <c r="J109" s="78"/>
      <c r="K109" s="78"/>
      <c r="L109" s="78"/>
      <c r="M109" s="78"/>
      <c r="N109" s="78"/>
      <c r="O109" s="114"/>
    </row>
    <row r="110" spans="2:15" s="1" customFormat="1" x14ac:dyDescent="0.35">
      <c r="B110" s="157">
        <f t="shared" si="6"/>
        <v>0</v>
      </c>
      <c r="C110"/>
      <c r="D110"/>
      <c r="E110"/>
      <c r="F110"/>
      <c r="G110" s="78"/>
      <c r="H110" s="78"/>
      <c r="I110" s="78"/>
      <c r="J110" s="78"/>
      <c r="K110" s="78"/>
      <c r="L110" s="78"/>
      <c r="M110" s="78"/>
      <c r="N110" s="78"/>
      <c r="O110" s="114"/>
    </row>
    <row r="111" spans="2:15" s="1" customFormat="1" x14ac:dyDescent="0.35">
      <c r="B111" s="157">
        <f t="shared" si="6"/>
        <v>0</v>
      </c>
      <c r="C111"/>
      <c r="D111"/>
      <c r="E111"/>
      <c r="F111"/>
      <c r="G111" s="78"/>
      <c r="H111" s="78"/>
      <c r="I111" s="78"/>
      <c r="J111" s="78"/>
      <c r="K111" s="78"/>
      <c r="L111" s="78"/>
      <c r="M111" s="78"/>
      <c r="N111" s="78"/>
      <c r="O111" s="114"/>
    </row>
    <row r="112" spans="2:15" s="1" customFormat="1" x14ac:dyDescent="0.35">
      <c r="B112" s="157">
        <f t="shared" si="6"/>
        <v>0</v>
      </c>
      <c r="C112"/>
      <c r="D112"/>
      <c r="E112"/>
      <c r="F112"/>
      <c r="G112" s="78"/>
      <c r="H112" s="78"/>
      <c r="I112" s="78"/>
      <c r="J112" s="78"/>
      <c r="K112" s="78"/>
      <c r="L112" s="78"/>
      <c r="M112" s="78"/>
      <c r="N112" s="78"/>
      <c r="O112" s="114"/>
    </row>
    <row r="113" spans="2:15" s="1" customFormat="1" x14ac:dyDescent="0.35">
      <c r="B113" s="157">
        <f t="shared" si="6"/>
        <v>0</v>
      </c>
      <c r="C113"/>
      <c r="D113"/>
      <c r="E113"/>
      <c r="F113"/>
      <c r="G113" s="78"/>
      <c r="H113" s="78"/>
      <c r="I113" s="78"/>
      <c r="J113" s="78"/>
      <c r="K113" s="78"/>
      <c r="L113" s="78"/>
      <c r="M113" s="78"/>
      <c r="N113" s="78"/>
      <c r="O113" s="114"/>
    </row>
    <row r="114" spans="2:15" s="1" customFormat="1" x14ac:dyDescent="0.35">
      <c r="B114" s="157">
        <f t="shared" si="6"/>
        <v>0</v>
      </c>
      <c r="C114"/>
      <c r="D114"/>
      <c r="E114"/>
      <c r="F114"/>
      <c r="G114" s="78"/>
      <c r="H114" s="78"/>
      <c r="I114" s="78"/>
      <c r="J114" s="78"/>
      <c r="K114" s="78"/>
      <c r="L114" s="78"/>
      <c r="M114" s="78"/>
      <c r="N114" s="78"/>
      <c r="O114" s="114"/>
    </row>
    <row r="115" spans="2:15" s="1" customFormat="1" x14ac:dyDescent="0.35">
      <c r="B115" s="157">
        <f t="shared" si="6"/>
        <v>0</v>
      </c>
      <c r="C115"/>
      <c r="D115"/>
      <c r="E115"/>
      <c r="F115"/>
      <c r="G115" s="78"/>
      <c r="H115" s="78"/>
      <c r="I115" s="78"/>
      <c r="J115" s="78"/>
      <c r="K115" s="78"/>
      <c r="L115" s="78"/>
      <c r="M115" s="78"/>
      <c r="N115" s="78"/>
      <c r="O115" s="114"/>
    </row>
    <row r="116" spans="2:15" s="1" customFormat="1" x14ac:dyDescent="0.35">
      <c r="B116" s="157">
        <f t="shared" si="6"/>
        <v>0</v>
      </c>
      <c r="C116"/>
      <c r="D116"/>
      <c r="E116"/>
      <c r="F116"/>
      <c r="G116" s="78"/>
      <c r="H116" s="78"/>
      <c r="I116" s="78"/>
      <c r="J116" s="78"/>
      <c r="K116" s="78"/>
      <c r="L116" s="78"/>
      <c r="M116" s="78"/>
      <c r="N116" s="78"/>
      <c r="O116" s="114"/>
    </row>
    <row r="117" spans="2:15" s="1" customFormat="1" x14ac:dyDescent="0.35">
      <c r="B117" s="157">
        <f t="shared" si="6"/>
        <v>0</v>
      </c>
      <c r="C117"/>
      <c r="D117"/>
      <c r="E117"/>
      <c r="F117"/>
      <c r="G117" s="78"/>
      <c r="H117" s="78"/>
      <c r="I117" s="78"/>
      <c r="J117" s="78"/>
      <c r="K117" s="78"/>
      <c r="L117" s="78"/>
      <c r="M117" s="78"/>
      <c r="N117" s="78"/>
      <c r="O117" s="114"/>
    </row>
    <row r="118" spans="2:15" s="1" customFormat="1" x14ac:dyDescent="0.35">
      <c r="B118" s="157">
        <f t="shared" si="6"/>
        <v>0</v>
      </c>
      <c r="C118"/>
      <c r="D118"/>
      <c r="E118"/>
      <c r="F118"/>
      <c r="G118" s="78"/>
      <c r="H118" s="78"/>
      <c r="I118" s="78"/>
      <c r="J118" s="78"/>
      <c r="K118" s="78"/>
      <c r="L118" s="78"/>
      <c r="M118" s="78"/>
      <c r="N118" s="78"/>
      <c r="O118" s="114"/>
    </row>
    <row r="119" spans="2:15" s="1" customFormat="1" x14ac:dyDescent="0.35">
      <c r="B119" s="157">
        <f t="shared" si="6"/>
        <v>0</v>
      </c>
      <c r="C119"/>
      <c r="D119"/>
      <c r="E119"/>
      <c r="F119"/>
      <c r="G119" s="78"/>
      <c r="H119" s="78"/>
      <c r="I119" s="78"/>
      <c r="J119" s="78"/>
      <c r="K119" s="78"/>
      <c r="L119" s="78"/>
      <c r="M119" s="78"/>
      <c r="N119" s="78"/>
      <c r="O119" s="114"/>
    </row>
    <row r="120" spans="2:15" s="1" customFormat="1" x14ac:dyDescent="0.35">
      <c r="B120" s="157">
        <f t="shared" si="6"/>
        <v>0</v>
      </c>
      <c r="C120"/>
      <c r="D120"/>
      <c r="E120"/>
      <c r="F120"/>
      <c r="G120" s="78"/>
      <c r="H120" s="78"/>
      <c r="I120" s="78"/>
      <c r="J120" s="78"/>
      <c r="K120" s="78"/>
      <c r="L120" s="78"/>
      <c r="M120" s="78"/>
      <c r="N120" s="78"/>
      <c r="O120" s="114"/>
    </row>
    <row r="121" spans="2:15" s="1" customFormat="1" x14ac:dyDescent="0.35">
      <c r="B121" s="157">
        <f t="shared" si="6"/>
        <v>0</v>
      </c>
      <c r="C121"/>
      <c r="D121"/>
      <c r="E121"/>
      <c r="F121"/>
      <c r="G121" s="78"/>
      <c r="H121" s="78"/>
      <c r="I121" s="78"/>
      <c r="J121" s="78"/>
      <c r="K121" s="78"/>
      <c r="L121" s="78"/>
      <c r="M121" s="78"/>
      <c r="N121" s="78"/>
      <c r="O121" s="114"/>
    </row>
    <row r="122" spans="2:15" s="1" customFormat="1" x14ac:dyDescent="0.35">
      <c r="B122" s="157">
        <f t="shared" si="6"/>
        <v>0</v>
      </c>
      <c r="C122"/>
      <c r="D122"/>
      <c r="E122"/>
      <c r="F122"/>
      <c r="G122" s="78"/>
      <c r="H122" s="78"/>
      <c r="I122" s="78"/>
      <c r="J122" s="78"/>
      <c r="K122" s="78"/>
      <c r="L122" s="78"/>
      <c r="M122" s="78"/>
      <c r="N122" s="78"/>
      <c r="O122" s="114"/>
    </row>
    <row r="123" spans="2:15" s="1" customFormat="1" x14ac:dyDescent="0.35">
      <c r="B123" s="157">
        <f t="shared" si="6"/>
        <v>0</v>
      </c>
      <c r="C123"/>
      <c r="D123"/>
      <c r="E123"/>
      <c r="F123"/>
      <c r="G123" s="78"/>
      <c r="H123" s="78"/>
      <c r="I123" s="78"/>
      <c r="J123" s="78"/>
      <c r="K123" s="78"/>
      <c r="L123" s="78"/>
      <c r="M123" s="78"/>
      <c r="N123" s="78"/>
      <c r="O123" s="114"/>
    </row>
    <row r="124" spans="2:15" s="1" customFormat="1" x14ac:dyDescent="0.35">
      <c r="B124" s="157">
        <f t="shared" si="6"/>
        <v>0</v>
      </c>
      <c r="C124"/>
      <c r="D124"/>
      <c r="E124"/>
      <c r="F124"/>
      <c r="G124" s="78"/>
      <c r="H124" s="78"/>
      <c r="I124" s="78"/>
      <c r="J124" s="78"/>
      <c r="K124" s="78"/>
      <c r="L124" s="78"/>
      <c r="M124" s="78"/>
      <c r="N124" s="78"/>
      <c r="O124" s="114"/>
    </row>
    <row r="125" spans="2:15" s="1" customFormat="1" x14ac:dyDescent="0.35">
      <c r="B125" s="157">
        <f t="shared" si="6"/>
        <v>0</v>
      </c>
      <c r="C125"/>
      <c r="D125"/>
      <c r="E125"/>
      <c r="F125"/>
      <c r="G125" s="78"/>
      <c r="H125" s="78"/>
      <c r="I125" s="78"/>
      <c r="J125" s="78"/>
      <c r="K125" s="78"/>
      <c r="L125" s="78"/>
      <c r="M125" s="78"/>
      <c r="N125" s="78"/>
      <c r="O125" s="114"/>
    </row>
    <row r="126" spans="2:15" s="1" customFormat="1" x14ac:dyDescent="0.35">
      <c r="B126" s="157">
        <f t="shared" si="6"/>
        <v>0</v>
      </c>
      <c r="C126"/>
      <c r="D126"/>
      <c r="E126"/>
      <c r="F126"/>
      <c r="G126" s="78"/>
      <c r="H126" s="78"/>
      <c r="I126" s="78"/>
      <c r="J126" s="78"/>
      <c r="K126" s="78"/>
      <c r="L126" s="78"/>
      <c r="M126" s="78"/>
      <c r="N126" s="78"/>
      <c r="O126" s="114"/>
    </row>
    <row r="127" spans="2:15" s="1" customFormat="1" x14ac:dyDescent="0.35">
      <c r="B127" s="157">
        <f t="shared" si="6"/>
        <v>0</v>
      </c>
      <c r="C127"/>
      <c r="D127"/>
      <c r="E127"/>
      <c r="F127"/>
      <c r="G127" s="78"/>
      <c r="H127" s="78"/>
      <c r="I127" s="78"/>
      <c r="J127" s="78"/>
      <c r="K127" s="78"/>
      <c r="L127" s="78"/>
      <c r="M127" s="78"/>
      <c r="N127" s="78"/>
      <c r="O127" s="114"/>
    </row>
    <row r="128" spans="2:15" s="1" customFormat="1" x14ac:dyDescent="0.35">
      <c r="B128" s="157">
        <f t="shared" si="6"/>
        <v>0</v>
      </c>
      <c r="C128"/>
      <c r="D128"/>
      <c r="E128"/>
      <c r="F128"/>
      <c r="G128" s="78"/>
      <c r="H128" s="78"/>
      <c r="I128" s="78"/>
      <c r="J128" s="78"/>
      <c r="K128" s="78"/>
      <c r="L128" s="78"/>
      <c r="M128" s="78"/>
      <c r="N128" s="78"/>
      <c r="O128" s="114"/>
    </row>
    <row r="129" spans="2:15" s="1" customFormat="1" x14ac:dyDescent="0.35">
      <c r="B129" s="157">
        <f t="shared" si="6"/>
        <v>0</v>
      </c>
      <c r="C129"/>
      <c r="D129"/>
      <c r="E129"/>
      <c r="F129"/>
      <c r="G129" s="78"/>
      <c r="H129" s="78"/>
      <c r="I129" s="78"/>
      <c r="J129" s="78"/>
      <c r="K129" s="78"/>
      <c r="L129" s="78"/>
      <c r="M129" s="78"/>
      <c r="N129" s="78"/>
      <c r="O129" s="114"/>
    </row>
    <row r="130" spans="2:15" s="1" customFormat="1" x14ac:dyDescent="0.35">
      <c r="B130" s="157">
        <f t="shared" si="6"/>
        <v>0</v>
      </c>
      <c r="C130"/>
      <c r="D130"/>
      <c r="E130"/>
      <c r="F130"/>
      <c r="G130" s="78"/>
      <c r="H130" s="78"/>
      <c r="I130" s="78"/>
      <c r="J130" s="78"/>
      <c r="K130" s="78"/>
      <c r="L130" s="78"/>
      <c r="M130" s="78"/>
      <c r="N130" s="78"/>
      <c r="O130" s="114"/>
    </row>
    <row r="131" spans="2:15" s="1" customFormat="1" x14ac:dyDescent="0.35">
      <c r="B131" s="158">
        <f t="shared" si="6"/>
        <v>0</v>
      </c>
      <c r="C131"/>
      <c r="D131"/>
      <c r="E131"/>
      <c r="F131"/>
      <c r="G131" s="79"/>
      <c r="H131" s="79"/>
      <c r="I131" s="79"/>
      <c r="J131" s="79"/>
      <c r="K131" s="79"/>
      <c r="L131" s="79"/>
      <c r="M131" s="79"/>
      <c r="N131" s="78"/>
      <c r="O131" s="114"/>
    </row>
    <row r="132" spans="2:15" s="1" customFormat="1" x14ac:dyDescent="0.35">
      <c r="B132" s="5" t="s">
        <v>365</v>
      </c>
      <c r="C132"/>
      <c r="D132"/>
      <c r="E132"/>
      <c r="F132"/>
      <c r="G132" s="79"/>
      <c r="H132" s="79"/>
      <c r="I132" s="79"/>
      <c r="J132" s="79"/>
      <c r="K132" s="79"/>
      <c r="L132" s="79"/>
      <c r="M132" s="79"/>
      <c r="N132" s="78"/>
      <c r="O132" s="114"/>
    </row>
    <row r="133" spans="2:15" s="1" customFormat="1" x14ac:dyDescent="0.35">
      <c r="B133" s="5" t="s">
        <v>366</v>
      </c>
      <c r="C133"/>
      <c r="D133"/>
      <c r="E133"/>
      <c r="F133"/>
      <c r="G133" s="79"/>
      <c r="H133" s="79"/>
      <c r="I133" s="79"/>
      <c r="J133" s="79"/>
      <c r="K133" s="79"/>
      <c r="L133" s="79"/>
      <c r="M133" s="79"/>
      <c r="N133" s="78"/>
      <c r="O133" s="114"/>
    </row>
    <row r="134" spans="2:15" s="1" customFormat="1" x14ac:dyDescent="0.35">
      <c r="B134" s="5" t="s">
        <v>367</v>
      </c>
      <c r="C134"/>
      <c r="D134"/>
      <c r="E134"/>
      <c r="F134"/>
      <c r="G134" s="79"/>
      <c r="H134" s="79"/>
      <c r="I134" s="79"/>
      <c r="J134" s="79"/>
      <c r="K134" s="79"/>
      <c r="L134" s="79"/>
      <c r="M134" s="79"/>
      <c r="N134" s="78"/>
      <c r="O134" s="114"/>
    </row>
    <row r="135" spans="2:15" s="1" customFormat="1" x14ac:dyDescent="0.35">
      <c r="B135" s="5" t="s">
        <v>368</v>
      </c>
      <c r="C135"/>
      <c r="D135"/>
      <c r="E135"/>
      <c r="F135"/>
      <c r="G135" s="79"/>
      <c r="H135" s="79"/>
      <c r="I135" s="79"/>
      <c r="J135" s="79"/>
      <c r="K135" s="79"/>
      <c r="L135" s="79"/>
      <c r="M135" s="79"/>
      <c r="N135" s="78"/>
      <c r="O135" s="114"/>
    </row>
    <row r="136" spans="2:15" s="1" customFormat="1" x14ac:dyDescent="0.35">
      <c r="B136" s="5" t="s">
        <v>369</v>
      </c>
      <c r="C136"/>
      <c r="D136"/>
      <c r="E136"/>
      <c r="F136"/>
      <c r="G136" s="79"/>
      <c r="H136" s="79"/>
      <c r="I136" s="79"/>
      <c r="J136" s="79"/>
      <c r="K136" s="79"/>
      <c r="L136" s="79"/>
      <c r="M136" s="79"/>
      <c r="N136" s="78"/>
      <c r="O136" s="114"/>
    </row>
    <row r="137" spans="2:15" s="1" customFormat="1" x14ac:dyDescent="0.35">
      <c r="B137" s="5" t="s">
        <v>370</v>
      </c>
      <c r="C137"/>
      <c r="D137"/>
      <c r="E137"/>
      <c r="F137"/>
      <c r="G137" s="79"/>
      <c r="H137" s="79"/>
      <c r="I137" s="79"/>
      <c r="J137" s="79"/>
      <c r="K137" s="79"/>
      <c r="L137" s="79"/>
      <c r="M137" s="79"/>
      <c r="N137" s="78"/>
      <c r="O137" s="114"/>
    </row>
    <row r="138" spans="2:15" s="1" customFormat="1" x14ac:dyDescent="0.35">
      <c r="B138" s="5" t="s">
        <v>371</v>
      </c>
      <c r="C138"/>
      <c r="D138"/>
      <c r="E138"/>
      <c r="F138"/>
      <c r="G138" s="79"/>
      <c r="H138" s="79"/>
      <c r="I138" s="79"/>
      <c r="J138" s="79"/>
      <c r="K138" s="79"/>
      <c r="L138" s="79"/>
      <c r="M138" s="79"/>
      <c r="N138" s="79"/>
      <c r="O138" s="116"/>
    </row>
    <row r="139" spans="2:15" s="1" customFormat="1" x14ac:dyDescent="0.35">
      <c r="B139" s="55" t="s">
        <v>344</v>
      </c>
      <c r="C139"/>
      <c r="D139"/>
      <c r="E139"/>
      <c r="F139"/>
      <c r="G139" s="23"/>
      <c r="H139" s="23"/>
      <c r="I139" s="23"/>
      <c r="J139" s="23"/>
      <c r="K139" s="23"/>
      <c r="L139" s="23"/>
      <c r="M139" s="23"/>
      <c r="N139" s="23"/>
      <c r="O139" s="37"/>
    </row>
    <row r="140" spans="2:15" s="1" customFormat="1" x14ac:dyDescent="0.35">
      <c r="B140" s="117"/>
      <c r="C140"/>
      <c r="D140"/>
      <c r="E140"/>
      <c r="F140"/>
      <c r="G140" s="77"/>
      <c r="H140" s="77"/>
      <c r="I140" s="77"/>
      <c r="J140" s="77"/>
      <c r="K140" s="77"/>
      <c r="L140" s="77"/>
      <c r="M140" s="77"/>
      <c r="N140" s="77"/>
      <c r="O140" s="112"/>
    </row>
    <row r="141" spans="2:15" s="1" customFormat="1" x14ac:dyDescent="0.35">
      <c r="B141" s="118"/>
      <c r="C141"/>
      <c r="D141"/>
      <c r="E141"/>
      <c r="F141"/>
      <c r="G141" s="78"/>
      <c r="H141" s="78"/>
      <c r="I141" s="78"/>
      <c r="J141" s="78"/>
      <c r="K141" s="78"/>
      <c r="L141" s="78"/>
      <c r="M141" s="78"/>
      <c r="N141" s="79"/>
      <c r="O141" s="116"/>
    </row>
    <row r="142" spans="2:15" s="1" customFormat="1" x14ac:dyDescent="0.35">
      <c r="B142" s="49"/>
      <c r="C142"/>
      <c r="D142"/>
      <c r="E142"/>
      <c r="F142"/>
      <c r="G142" s="23"/>
      <c r="H142" s="23"/>
      <c r="I142" s="23"/>
      <c r="J142" s="23"/>
      <c r="K142" s="23"/>
      <c r="L142" s="23"/>
      <c r="M142" s="23"/>
      <c r="N142" s="23"/>
      <c r="O142" s="37"/>
    </row>
    <row r="143" spans="2:15" s="1" customFormat="1" x14ac:dyDescent="0.35">
      <c r="B143" s="35" t="s">
        <v>375</v>
      </c>
      <c r="C143"/>
      <c r="D143"/>
      <c r="E143"/>
      <c r="F143"/>
      <c r="G143" s="23"/>
      <c r="H143" s="23"/>
      <c r="I143" s="23"/>
      <c r="J143" s="23"/>
      <c r="K143" s="23"/>
      <c r="L143" s="23"/>
      <c r="M143" s="23"/>
      <c r="N143" s="23"/>
      <c r="O143" s="37"/>
    </row>
    <row r="144" spans="2:15" s="1" customFormat="1" ht="8.15" customHeight="1" x14ac:dyDescent="0.35">
      <c r="B144" s="35"/>
      <c r="C144"/>
      <c r="D144"/>
      <c r="E144"/>
      <c r="F144"/>
      <c r="G144" s="23"/>
      <c r="H144" s="23"/>
      <c r="I144" s="23"/>
      <c r="J144" s="23"/>
      <c r="K144" s="23"/>
      <c r="L144" s="23"/>
      <c r="M144" s="23"/>
      <c r="N144" s="23"/>
      <c r="O144" s="37"/>
    </row>
    <row r="145" spans="1:16" s="1" customFormat="1" x14ac:dyDescent="0.35">
      <c r="B145" s="36" t="s">
        <v>418</v>
      </c>
      <c r="C145"/>
      <c r="D145"/>
      <c r="E145"/>
      <c r="F145"/>
      <c r="G145" s="23"/>
      <c r="H145" s="23"/>
      <c r="I145" s="23"/>
      <c r="J145" s="23"/>
      <c r="K145" s="23"/>
      <c r="L145" s="23"/>
      <c r="M145" s="23"/>
      <c r="N145" s="23"/>
      <c r="O145" s="37"/>
    </row>
    <row r="146" spans="1:16" s="1" customFormat="1" x14ac:dyDescent="0.35">
      <c r="B146" s="38" t="s">
        <v>425</v>
      </c>
      <c r="C146"/>
      <c r="D146"/>
      <c r="E146"/>
      <c r="F146"/>
      <c r="G146" s="77"/>
      <c r="H146" s="77"/>
      <c r="I146" s="77"/>
      <c r="J146" s="77"/>
      <c r="K146" s="77"/>
      <c r="L146" s="77"/>
      <c r="M146" s="77"/>
      <c r="N146" s="77"/>
      <c r="O146" s="112"/>
    </row>
    <row r="147" spans="1:16" s="1" customFormat="1" x14ac:dyDescent="0.35">
      <c r="B147" s="38" t="s">
        <v>426</v>
      </c>
      <c r="C147"/>
      <c r="D147"/>
      <c r="E147"/>
      <c r="F147"/>
      <c r="G147" s="77"/>
      <c r="H147" s="77"/>
      <c r="I147" s="77"/>
      <c r="J147" s="77"/>
      <c r="K147" s="77"/>
      <c r="L147" s="77"/>
      <c r="M147" s="77"/>
      <c r="N147" s="217"/>
      <c r="O147" s="218"/>
    </row>
    <row r="148" spans="1:16" s="1" customFormat="1" ht="5.15" customHeight="1" x14ac:dyDescent="0.35">
      <c r="B148" s="38"/>
      <c r="C148"/>
      <c r="D148"/>
      <c r="E148"/>
      <c r="F148"/>
      <c r="G148" s="23"/>
      <c r="H148" s="23"/>
      <c r="I148" s="23"/>
      <c r="J148" s="23"/>
      <c r="K148" s="23"/>
      <c r="L148" s="23"/>
      <c r="M148" s="23"/>
      <c r="N148" s="23"/>
      <c r="O148" s="37"/>
    </row>
    <row r="149" spans="1:16" s="1" customFormat="1" x14ac:dyDescent="0.35">
      <c r="B149" s="36" t="s">
        <v>420</v>
      </c>
      <c r="C149"/>
      <c r="D149"/>
      <c r="E149"/>
      <c r="F149"/>
      <c r="G149" s="23"/>
      <c r="H149" s="23"/>
      <c r="I149" s="23"/>
      <c r="J149" s="23"/>
      <c r="K149" s="23"/>
      <c r="L149" s="23"/>
      <c r="M149" s="23"/>
      <c r="N149" s="23"/>
      <c r="O149" s="37"/>
    </row>
    <row r="150" spans="1:16" s="1" customFormat="1" x14ac:dyDescent="0.35">
      <c r="B150" s="38" t="s">
        <v>425</v>
      </c>
      <c r="C150"/>
      <c r="D150"/>
      <c r="E150"/>
      <c r="F150"/>
      <c r="G150" s="77"/>
      <c r="H150" s="77"/>
      <c r="I150" s="77"/>
      <c r="J150" s="77"/>
      <c r="K150" s="77"/>
      <c r="L150" s="77"/>
      <c r="M150" s="77"/>
      <c r="N150" s="77"/>
      <c r="O150" s="112"/>
    </row>
    <row r="151" spans="1:16" s="1" customFormat="1" x14ac:dyDescent="0.35">
      <c r="B151" s="38" t="s">
        <v>426</v>
      </c>
      <c r="C151"/>
      <c r="D151"/>
      <c r="E151"/>
      <c r="F151"/>
      <c r="G151" s="77"/>
      <c r="H151" s="77"/>
      <c r="I151" s="77"/>
      <c r="J151" s="77"/>
      <c r="K151" s="77"/>
      <c r="L151" s="77"/>
      <c r="M151" s="77"/>
      <c r="N151" s="217"/>
      <c r="O151" s="218"/>
    </row>
    <row r="152" spans="1:16" s="1" customFormat="1" x14ac:dyDescent="0.35">
      <c r="B152" s="119"/>
      <c r="C152" s="28"/>
      <c r="D152" s="28"/>
      <c r="E152" s="28"/>
      <c r="F152" s="28"/>
      <c r="G152" s="120"/>
      <c r="H152" s="120"/>
      <c r="I152" s="120"/>
      <c r="J152" s="120"/>
      <c r="K152" s="120"/>
      <c r="L152" s="120"/>
      <c r="M152" s="120"/>
      <c r="N152" s="120"/>
      <c r="O152" s="121"/>
    </row>
    <row r="153" spans="1:16" s="1" customFormat="1" x14ac:dyDescent="0.35">
      <c r="B153" s="125"/>
      <c r="C153" s="30"/>
      <c r="D153" s="30"/>
      <c r="E153" s="30"/>
      <c r="F153" s="30"/>
      <c r="G153" s="125"/>
      <c r="H153" s="125"/>
      <c r="I153" s="125"/>
      <c r="J153" s="125"/>
      <c r="K153" s="125"/>
      <c r="L153" s="125"/>
      <c r="M153" s="125"/>
      <c r="N153" s="125"/>
      <c r="O153" s="125"/>
    </row>
    <row r="154" spans="1:16" x14ac:dyDescent="0.35"/>
    <row r="155" spans="1:16" x14ac:dyDescent="0.35">
      <c r="A155" t="s">
        <v>327</v>
      </c>
      <c r="B155" t="s">
        <v>327</v>
      </c>
      <c r="C155" t="s">
        <v>327</v>
      </c>
      <c r="D155" t="s">
        <v>327</v>
      </c>
      <c r="E155" t="s">
        <v>327</v>
      </c>
      <c r="F155" t="s">
        <v>327</v>
      </c>
      <c r="G155" t="s">
        <v>327</v>
      </c>
      <c r="H155" t="s">
        <v>327</v>
      </c>
      <c r="I155" t="s">
        <v>327</v>
      </c>
      <c r="J155" t="s">
        <v>327</v>
      </c>
      <c r="K155" t="s">
        <v>327</v>
      </c>
      <c r="L155" t="s">
        <v>327</v>
      </c>
      <c r="M155" t="s">
        <v>327</v>
      </c>
      <c r="N155" t="s">
        <v>327</v>
      </c>
      <c r="O155" t="s">
        <v>327</v>
      </c>
      <c r="P155" t="s">
        <v>327</v>
      </c>
    </row>
    <row r="156" spans="1:16" x14ac:dyDescent="0.35"/>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sheetData>
  <mergeCells count="3">
    <mergeCell ref="D2:O2"/>
    <mergeCell ref="B4:O4"/>
    <mergeCell ref="B8:O14"/>
  </mergeCells>
  <dataValidations count="1">
    <dataValidation type="list" errorStyle="warning" allowBlank="1" showInputMessage="1" showErrorMessage="1" errorTitle="Município não existente" error="Por favor selecionar o município a partir da lista." sqref="B52:B87" xr:uid="{00000000-0002-0000-0A00-000000000000}">
      <formula1>Municípios</formula1>
    </dataValidation>
  </dataValidations>
  <pageMargins left="0.7" right="0.7" top="0.75" bottom="0.75" header="0.3" footer="0.3"/>
  <pageSetup paperSize="8" scale="79"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P168"/>
  <sheetViews>
    <sheetView showGridLines="0" topLeftCell="B1" zoomScale="70" zoomScaleNormal="70" workbookViewId="0">
      <pane ySplit="3" topLeftCell="A8" activePane="bottomLeft" state="frozen"/>
      <selection activeCell="C157" sqref="C157"/>
      <selection pane="bottomLeft" activeCell="C20" sqref="C20"/>
    </sheetView>
  </sheetViews>
  <sheetFormatPr defaultColWidth="0" defaultRowHeight="14.5" zeroHeight="1" x14ac:dyDescent="0.35"/>
  <cols>
    <col min="1" max="1" width="2.81640625" customWidth="1"/>
    <col min="2" max="2" width="48.542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508</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46" t="s">
        <v>546</v>
      </c>
      <c r="C8" s="447"/>
      <c r="D8" s="447"/>
      <c r="E8" s="447"/>
      <c r="F8" s="447"/>
      <c r="G8" s="447"/>
      <c r="H8" s="447"/>
      <c r="I8" s="447"/>
      <c r="J8" s="447"/>
      <c r="K8" s="447"/>
      <c r="L8" s="447"/>
      <c r="M8" s="447"/>
      <c r="N8" s="447"/>
      <c r="O8" s="448"/>
    </row>
    <row r="9" spans="2:15" x14ac:dyDescent="0.35">
      <c r="B9" s="446"/>
      <c r="C9" s="447"/>
      <c r="D9" s="447"/>
      <c r="E9" s="447"/>
      <c r="F9" s="447"/>
      <c r="G9" s="447"/>
      <c r="H9" s="447"/>
      <c r="I9" s="447"/>
      <c r="J9" s="447"/>
      <c r="K9" s="447"/>
      <c r="L9" s="447"/>
      <c r="M9" s="447"/>
      <c r="N9" s="447"/>
      <c r="O9" s="448"/>
    </row>
    <row r="10" spans="2:15" x14ac:dyDescent="0.35">
      <c r="B10" s="446"/>
      <c r="C10" s="447"/>
      <c r="D10" s="447"/>
      <c r="E10" s="447"/>
      <c r="F10" s="447"/>
      <c r="G10" s="447"/>
      <c r="H10" s="447"/>
      <c r="I10" s="447"/>
      <c r="J10" s="447"/>
      <c r="K10" s="447"/>
      <c r="L10" s="447"/>
      <c r="M10" s="447"/>
      <c r="N10" s="447"/>
      <c r="O10" s="448"/>
    </row>
    <row r="11" spans="2:15" x14ac:dyDescent="0.35">
      <c r="B11" s="446"/>
      <c r="C11" s="447"/>
      <c r="D11" s="447"/>
      <c r="E11" s="447"/>
      <c r="F11" s="447"/>
      <c r="G11" s="447"/>
      <c r="H11" s="447"/>
      <c r="I11" s="447"/>
      <c r="J11" s="447"/>
      <c r="K11" s="447"/>
      <c r="L11" s="447"/>
      <c r="M11" s="447"/>
      <c r="N11" s="447"/>
      <c r="O11" s="448"/>
    </row>
    <row r="12" spans="2:15" x14ac:dyDescent="0.35">
      <c r="B12" s="446"/>
      <c r="C12" s="447"/>
      <c r="D12" s="447"/>
      <c r="E12" s="447"/>
      <c r="F12" s="447"/>
      <c r="G12" s="447"/>
      <c r="H12" s="447"/>
      <c r="I12" s="447"/>
      <c r="J12" s="447"/>
      <c r="K12" s="447"/>
      <c r="L12" s="447"/>
      <c r="M12" s="447"/>
      <c r="N12" s="447"/>
      <c r="O12" s="448"/>
    </row>
    <row r="13" spans="2:15" x14ac:dyDescent="0.35">
      <c r="B13" s="446"/>
      <c r="C13" s="447"/>
      <c r="D13" s="447"/>
      <c r="E13" s="447"/>
      <c r="F13" s="447"/>
      <c r="G13" s="447"/>
      <c r="H13" s="447"/>
      <c r="I13" s="447"/>
      <c r="J13" s="447"/>
      <c r="K13" s="447"/>
      <c r="L13" s="447"/>
      <c r="M13" s="447"/>
      <c r="N13" s="447"/>
      <c r="O13" s="448"/>
    </row>
    <row r="14" spans="2:15" ht="99.65" customHeight="1" x14ac:dyDescent="0.35">
      <c r="B14" s="446"/>
      <c r="C14" s="447"/>
      <c r="D14" s="447"/>
      <c r="E14" s="447"/>
      <c r="F14" s="447"/>
      <c r="G14" s="447"/>
      <c r="H14" s="447"/>
      <c r="I14" s="447"/>
      <c r="J14" s="447"/>
      <c r="K14" s="447"/>
      <c r="L14" s="447"/>
      <c r="M14" s="447"/>
      <c r="N14" s="447"/>
      <c r="O14" s="448"/>
    </row>
    <row r="15" spans="2:15" x14ac:dyDescent="0.35">
      <c r="B15" s="27"/>
      <c r="C15" s="28"/>
      <c r="D15" s="28"/>
      <c r="E15" s="28"/>
      <c r="F15" s="28"/>
      <c r="G15" s="28"/>
      <c r="H15" s="28"/>
      <c r="I15" s="28"/>
      <c r="J15" s="28"/>
      <c r="K15" s="28"/>
      <c r="L15" s="28"/>
      <c r="M15" s="28"/>
      <c r="N15" s="28"/>
      <c r="O15" s="29"/>
    </row>
    <row r="16" spans="2:15" x14ac:dyDescent="0.35"/>
    <row r="17" spans="2:15" ht="30" customHeight="1" x14ac:dyDescent="0.35">
      <c r="B17" s="33" t="s">
        <v>408</v>
      </c>
      <c r="C17" s="19" t="s">
        <v>409</v>
      </c>
      <c r="D17" s="19"/>
      <c r="E17" s="19" t="s">
        <v>410</v>
      </c>
      <c r="F17" s="34"/>
      <c r="G17" s="31">
        <v>2023</v>
      </c>
      <c r="H17" s="31">
        <f t="shared" ref="H17:N17" si="0">+G17+1</f>
        <v>2024</v>
      </c>
      <c r="I17" s="31">
        <f t="shared" si="0"/>
        <v>2025</v>
      </c>
      <c r="J17" s="31">
        <f t="shared" si="0"/>
        <v>2026</v>
      </c>
      <c r="K17" s="31">
        <f t="shared" si="0"/>
        <v>2027</v>
      </c>
      <c r="L17" s="31">
        <f t="shared" si="0"/>
        <v>2028</v>
      </c>
      <c r="M17" s="31">
        <f t="shared" si="0"/>
        <v>2029</v>
      </c>
      <c r="N17" s="31">
        <f t="shared" si="0"/>
        <v>2030</v>
      </c>
      <c r="O17" s="20" t="s">
        <v>411</v>
      </c>
    </row>
    <row r="18" spans="2:15" x14ac:dyDescent="0.35">
      <c r="B18" s="26"/>
      <c r="O18" s="25"/>
    </row>
    <row r="19" spans="2:15" x14ac:dyDescent="0.35">
      <c r="B19" s="214" t="s">
        <v>540</v>
      </c>
      <c r="C19" s="387">
        <v>70550.000000000015</v>
      </c>
      <c r="D19" s="253"/>
      <c r="E19" s="209">
        <v>7</v>
      </c>
      <c r="F19" s="143"/>
      <c r="G19" s="388">
        <v>0</v>
      </c>
      <c r="H19" s="388">
        <v>10078.571428571429</v>
      </c>
      <c r="I19" s="388">
        <v>10078.571428571429</v>
      </c>
      <c r="J19" s="388">
        <v>10078.571428571429</v>
      </c>
      <c r="K19" s="388">
        <v>10078.571428571429</v>
      </c>
      <c r="L19" s="388">
        <v>10078.571428571429</v>
      </c>
      <c r="M19" s="389">
        <v>10078.571428571429</v>
      </c>
      <c r="N19" s="389">
        <v>10078.571428571429</v>
      </c>
      <c r="O19" s="385">
        <v>0</v>
      </c>
    </row>
    <row r="20" spans="2:15" x14ac:dyDescent="0.35">
      <c r="B20" s="214" t="s">
        <v>540</v>
      </c>
      <c r="C20" s="387">
        <v>84660.000000000015</v>
      </c>
      <c r="D20" s="254"/>
      <c r="E20" s="211">
        <v>7</v>
      </c>
      <c r="F20" s="144"/>
      <c r="G20" s="384">
        <v>0</v>
      </c>
      <c r="H20" s="383">
        <v>0</v>
      </c>
      <c r="I20" s="383">
        <v>0</v>
      </c>
      <c r="J20" s="383">
        <v>0</v>
      </c>
      <c r="K20" s="383">
        <v>12094.285714285716</v>
      </c>
      <c r="L20" s="383">
        <v>12094.285714285716</v>
      </c>
      <c r="M20" s="383">
        <v>12094.285714285716</v>
      </c>
      <c r="N20" s="383">
        <v>12094.285714285716</v>
      </c>
      <c r="O20" s="385">
        <v>12094.285714285716</v>
      </c>
    </row>
    <row r="21" spans="2:15" x14ac:dyDescent="0.35">
      <c r="B21" s="215"/>
      <c r="C21" s="210"/>
      <c r="D21" s="254"/>
      <c r="E21" s="211"/>
      <c r="F21" s="144"/>
      <c r="G21" s="150"/>
      <c r="H21" s="147"/>
      <c r="I21" s="147"/>
      <c r="J21" s="147"/>
      <c r="K21" s="147"/>
      <c r="L21" s="147"/>
      <c r="M21" s="147"/>
      <c r="N21" s="147"/>
      <c r="O21" s="153"/>
    </row>
    <row r="22" spans="2:15" x14ac:dyDescent="0.35">
      <c r="B22" s="215"/>
      <c r="C22" s="210"/>
      <c r="D22" s="254"/>
      <c r="E22" s="211"/>
      <c r="F22" s="144"/>
      <c r="G22" s="149"/>
      <c r="H22" s="147"/>
      <c r="I22" s="147"/>
      <c r="J22" s="147"/>
      <c r="K22" s="147"/>
      <c r="L22" s="147"/>
      <c r="M22" s="147"/>
      <c r="N22" s="147"/>
      <c r="O22" s="153"/>
    </row>
    <row r="23" spans="2:15" x14ac:dyDescent="0.35">
      <c r="B23" s="215"/>
      <c r="C23" s="210"/>
      <c r="D23" s="254"/>
      <c r="E23" s="211"/>
      <c r="F23" s="144"/>
      <c r="G23" s="150"/>
      <c r="H23" s="147"/>
      <c r="I23" s="147"/>
      <c r="J23" s="147"/>
      <c r="K23" s="147"/>
      <c r="L23" s="147"/>
      <c r="M23" s="147"/>
      <c r="N23" s="147"/>
      <c r="O23" s="153"/>
    </row>
    <row r="24" spans="2:15" x14ac:dyDescent="0.35">
      <c r="B24" s="215"/>
      <c r="C24" s="210"/>
      <c r="D24" s="254"/>
      <c r="E24" s="211"/>
      <c r="F24" s="144"/>
      <c r="G24" s="150"/>
      <c r="H24" s="147"/>
      <c r="I24" s="147"/>
      <c r="J24" s="147"/>
      <c r="K24" s="147"/>
      <c r="L24" s="147"/>
      <c r="M24" s="147"/>
      <c r="N24" s="147"/>
      <c r="O24" s="153"/>
    </row>
    <row r="25" spans="2:15" x14ac:dyDescent="0.35">
      <c r="B25" s="215"/>
      <c r="C25" s="210"/>
      <c r="D25" s="254"/>
      <c r="E25" s="211"/>
      <c r="F25" s="144"/>
      <c r="G25" s="150"/>
      <c r="H25" s="147"/>
      <c r="I25" s="147"/>
      <c r="J25" s="147"/>
      <c r="K25" s="147"/>
      <c r="L25" s="147"/>
      <c r="M25" s="147"/>
      <c r="N25" s="147"/>
      <c r="O25" s="153"/>
    </row>
    <row r="26" spans="2:15" x14ac:dyDescent="0.35">
      <c r="B26" s="215"/>
      <c r="C26" s="210"/>
      <c r="D26" s="254"/>
      <c r="E26" s="211"/>
      <c r="F26" s="144"/>
      <c r="G26" s="150"/>
      <c r="H26" s="147"/>
      <c r="I26" s="147"/>
      <c r="J26" s="147"/>
      <c r="K26" s="147"/>
      <c r="L26" s="147"/>
      <c r="M26" s="147"/>
      <c r="N26" s="147"/>
      <c r="O26" s="153"/>
    </row>
    <row r="27" spans="2:15" x14ac:dyDescent="0.35">
      <c r="B27" s="215"/>
      <c r="C27" s="210"/>
      <c r="D27" s="254"/>
      <c r="E27" s="211"/>
      <c r="F27" s="144"/>
      <c r="G27" s="150"/>
      <c r="H27" s="147"/>
      <c r="I27" s="147"/>
      <c r="J27" s="147"/>
      <c r="K27" s="147"/>
      <c r="L27" s="147"/>
      <c r="M27" s="147"/>
      <c r="N27" s="147"/>
      <c r="O27" s="153"/>
    </row>
    <row r="28" spans="2:15" x14ac:dyDescent="0.35">
      <c r="B28" s="215"/>
      <c r="C28" s="210"/>
      <c r="D28" s="254"/>
      <c r="E28" s="211"/>
      <c r="F28" s="144"/>
      <c r="G28" s="150"/>
      <c r="H28" s="147"/>
      <c r="I28" s="147"/>
      <c r="J28" s="147"/>
      <c r="K28" s="147"/>
      <c r="L28" s="147"/>
      <c r="M28" s="147"/>
      <c r="N28" s="147"/>
      <c r="O28" s="153"/>
    </row>
    <row r="29" spans="2:15" x14ac:dyDescent="0.35">
      <c r="B29" s="215"/>
      <c r="C29" s="210"/>
      <c r="D29" s="254"/>
      <c r="E29" s="211"/>
      <c r="F29" s="144"/>
      <c r="G29" s="150"/>
      <c r="H29" s="147"/>
      <c r="I29" s="147"/>
      <c r="J29" s="147"/>
      <c r="K29" s="147"/>
      <c r="L29" s="147"/>
      <c r="M29" s="147"/>
      <c r="N29" s="147"/>
      <c r="O29" s="153"/>
    </row>
    <row r="30" spans="2:15" x14ac:dyDescent="0.35">
      <c r="B30" s="215"/>
      <c r="C30" s="210"/>
      <c r="D30" s="254"/>
      <c r="E30" s="211"/>
      <c r="F30" s="144"/>
      <c r="G30" s="150"/>
      <c r="H30" s="147"/>
      <c r="I30" s="147"/>
      <c r="J30" s="147"/>
      <c r="K30" s="147"/>
      <c r="L30" s="147"/>
      <c r="M30" s="147"/>
      <c r="N30" s="147"/>
      <c r="O30" s="153"/>
    </row>
    <row r="31" spans="2:15" x14ac:dyDescent="0.35">
      <c r="B31" s="215"/>
      <c r="C31" s="210"/>
      <c r="D31" s="254"/>
      <c r="E31" s="211"/>
      <c r="F31" s="144"/>
      <c r="G31" s="150"/>
      <c r="H31" s="147"/>
      <c r="I31" s="147"/>
      <c r="J31" s="147"/>
      <c r="K31" s="147"/>
      <c r="L31" s="147"/>
      <c r="M31" s="147"/>
      <c r="N31" s="147"/>
      <c r="O31" s="153"/>
    </row>
    <row r="32" spans="2:15" x14ac:dyDescent="0.35">
      <c r="B32" s="215"/>
      <c r="C32" s="210"/>
      <c r="D32" s="254"/>
      <c r="E32" s="211"/>
      <c r="F32" s="144"/>
      <c r="G32" s="150"/>
      <c r="H32" s="147"/>
      <c r="I32" s="147"/>
      <c r="J32" s="147"/>
      <c r="K32" s="147"/>
      <c r="L32" s="147"/>
      <c r="M32" s="147"/>
      <c r="N32" s="147"/>
      <c r="O32" s="153"/>
    </row>
    <row r="33" spans="2:15" x14ac:dyDescent="0.35">
      <c r="B33" s="215"/>
      <c r="C33" s="210"/>
      <c r="D33" s="254"/>
      <c r="E33" s="211"/>
      <c r="F33" s="144"/>
      <c r="G33" s="150"/>
      <c r="H33" s="147"/>
      <c r="I33" s="147"/>
      <c r="J33" s="147"/>
      <c r="K33" s="147"/>
      <c r="L33" s="147"/>
      <c r="M33" s="147"/>
      <c r="N33" s="147"/>
      <c r="O33" s="153"/>
    </row>
    <row r="34" spans="2:15" x14ac:dyDescent="0.35">
      <c r="B34" s="215"/>
      <c r="C34" s="210"/>
      <c r="D34" s="254"/>
      <c r="E34" s="211"/>
      <c r="F34" s="144"/>
      <c r="G34" s="150"/>
      <c r="H34" s="147"/>
      <c r="I34" s="147"/>
      <c r="J34" s="147"/>
      <c r="K34" s="147"/>
      <c r="L34" s="147"/>
      <c r="M34" s="147"/>
      <c r="N34" s="147"/>
      <c r="O34" s="153"/>
    </row>
    <row r="35" spans="2:15" x14ac:dyDescent="0.35">
      <c r="B35" s="215"/>
      <c r="C35" s="210"/>
      <c r="D35" s="254"/>
      <c r="E35" s="211"/>
      <c r="F35" s="144"/>
      <c r="G35" s="150"/>
      <c r="H35" s="147"/>
      <c r="I35" s="147"/>
      <c r="J35" s="147"/>
      <c r="K35" s="147"/>
      <c r="L35" s="147"/>
      <c r="M35" s="147"/>
      <c r="N35" s="147"/>
      <c r="O35" s="153"/>
    </row>
    <row r="36" spans="2:15" x14ac:dyDescent="0.35">
      <c r="B36" s="215"/>
      <c r="C36" s="210"/>
      <c r="D36" s="254"/>
      <c r="E36" s="211"/>
      <c r="F36" s="144"/>
      <c r="G36" s="150"/>
      <c r="H36" s="147"/>
      <c r="I36" s="147"/>
      <c r="J36" s="147"/>
      <c r="K36" s="147"/>
      <c r="L36" s="147"/>
      <c r="M36" s="147"/>
      <c r="N36" s="147"/>
      <c r="O36" s="153"/>
    </row>
    <row r="37" spans="2:15" x14ac:dyDescent="0.35">
      <c r="B37" s="215"/>
      <c r="C37" s="210"/>
      <c r="D37" s="254"/>
      <c r="E37" s="211"/>
      <c r="F37" s="144"/>
      <c r="G37" s="150"/>
      <c r="H37" s="147"/>
      <c r="I37" s="147"/>
      <c r="J37" s="147"/>
      <c r="K37" s="147"/>
      <c r="L37" s="147"/>
      <c r="M37" s="147"/>
      <c r="N37" s="147"/>
      <c r="O37" s="153"/>
    </row>
    <row r="38" spans="2:15" x14ac:dyDescent="0.35">
      <c r="B38" s="215"/>
      <c r="C38" s="210"/>
      <c r="D38" s="254"/>
      <c r="E38" s="211"/>
      <c r="F38" s="144"/>
      <c r="G38" s="150"/>
      <c r="H38" s="147"/>
      <c r="I38" s="147"/>
      <c r="J38" s="147"/>
      <c r="K38" s="147"/>
      <c r="L38" s="147"/>
      <c r="M38" s="147"/>
      <c r="N38" s="147"/>
      <c r="O38" s="153"/>
    </row>
    <row r="39" spans="2:15" x14ac:dyDescent="0.35">
      <c r="B39" s="215"/>
      <c r="C39" s="210"/>
      <c r="D39" s="254"/>
      <c r="E39" s="211"/>
      <c r="F39" s="144"/>
      <c r="G39" s="150"/>
      <c r="H39" s="147"/>
      <c r="I39" s="147"/>
      <c r="J39" s="147"/>
      <c r="K39" s="147"/>
      <c r="L39" s="147"/>
      <c r="M39" s="147"/>
      <c r="N39" s="147"/>
      <c r="O39" s="153"/>
    </row>
    <row r="40" spans="2:15" x14ac:dyDescent="0.35">
      <c r="B40" s="215"/>
      <c r="C40" s="210"/>
      <c r="D40" s="254"/>
      <c r="E40" s="211"/>
      <c r="F40" s="144"/>
      <c r="G40" s="150"/>
      <c r="H40" s="147"/>
      <c r="I40" s="147"/>
      <c r="J40" s="147"/>
      <c r="K40" s="147"/>
      <c r="L40" s="147"/>
      <c r="M40" s="147"/>
      <c r="N40" s="147"/>
      <c r="O40" s="153"/>
    </row>
    <row r="41" spans="2:15" x14ac:dyDescent="0.35">
      <c r="B41" s="215"/>
      <c r="C41" s="210"/>
      <c r="D41" s="254"/>
      <c r="E41" s="211"/>
      <c r="F41" s="144"/>
      <c r="G41" s="150"/>
      <c r="H41" s="147"/>
      <c r="I41" s="147"/>
      <c r="J41" s="147"/>
      <c r="K41" s="147"/>
      <c r="L41" s="147"/>
      <c r="M41" s="147"/>
      <c r="N41" s="147"/>
      <c r="O41" s="153"/>
    </row>
    <row r="42" spans="2:15" x14ac:dyDescent="0.35">
      <c r="B42" s="215"/>
      <c r="C42" s="210"/>
      <c r="D42" s="254"/>
      <c r="E42" s="211"/>
      <c r="F42" s="144"/>
      <c r="G42" s="150"/>
      <c r="H42" s="147"/>
      <c r="I42" s="147"/>
      <c r="J42" s="147"/>
      <c r="K42" s="147"/>
      <c r="L42" s="147"/>
      <c r="M42" s="147"/>
      <c r="N42" s="147"/>
      <c r="O42" s="153"/>
    </row>
    <row r="43" spans="2:15" x14ac:dyDescent="0.35">
      <c r="B43" s="216"/>
      <c r="C43" s="212"/>
      <c r="D43" s="255"/>
      <c r="E43" s="213"/>
      <c r="F43" s="145"/>
      <c r="G43" s="151"/>
      <c r="H43" s="148"/>
      <c r="I43" s="148"/>
      <c r="J43" s="148"/>
      <c r="K43" s="148"/>
      <c r="L43" s="148"/>
      <c r="M43" s="148"/>
      <c r="N43" s="148"/>
      <c r="O43" s="154"/>
    </row>
    <row r="44" spans="2:15" x14ac:dyDescent="0.35"/>
    <row r="45" spans="2:15" x14ac:dyDescent="0.35"/>
    <row r="46" spans="2:15" ht="27" customHeight="1" x14ac:dyDescent="0.35">
      <c r="B46" s="33" t="s">
        <v>412</v>
      </c>
      <c r="C46" s="47"/>
      <c r="D46" s="47"/>
      <c r="E46" s="34"/>
      <c r="F46" s="34"/>
      <c r="G46" s="31"/>
      <c r="H46" s="31"/>
      <c r="I46" s="31"/>
      <c r="J46" s="31"/>
      <c r="K46" s="31"/>
      <c r="L46" s="31"/>
      <c r="M46" s="31"/>
      <c r="N46" s="31"/>
      <c r="O46" s="32"/>
    </row>
    <row r="47" spans="2:15" ht="5.15" customHeight="1" x14ac:dyDescent="0.35">
      <c r="B47" s="26"/>
      <c r="O47" s="25"/>
    </row>
    <row r="48" spans="2:15" s="1" customFormat="1" ht="30" customHeight="1" x14ac:dyDescent="0.35">
      <c r="B48" s="4" t="s">
        <v>357</v>
      </c>
      <c r="C48" s="155"/>
      <c r="D48" s="155"/>
      <c r="E48" s="155"/>
      <c r="F48" s="155"/>
      <c r="G48" s="31">
        <v>2023</v>
      </c>
      <c r="H48" s="31">
        <f t="shared" ref="H48:N48" si="1">+G48+1</f>
        <v>2024</v>
      </c>
      <c r="I48" s="31">
        <f t="shared" si="1"/>
        <v>2025</v>
      </c>
      <c r="J48" s="31">
        <f t="shared" si="1"/>
        <v>2026</v>
      </c>
      <c r="K48" s="31">
        <f t="shared" si="1"/>
        <v>2027</v>
      </c>
      <c r="L48" s="31">
        <f t="shared" si="1"/>
        <v>2028</v>
      </c>
      <c r="M48" s="31">
        <f t="shared" si="1"/>
        <v>2029</v>
      </c>
      <c r="N48" s="31">
        <f t="shared" si="1"/>
        <v>2030</v>
      </c>
      <c r="O48" s="20" t="s">
        <v>411</v>
      </c>
    </row>
    <row r="49" spans="2:15" s="1" customFormat="1" ht="5.15" customHeight="1" x14ac:dyDescent="0.35">
      <c r="B49" s="18"/>
      <c r="C49"/>
      <c r="D49"/>
      <c r="E49"/>
      <c r="F49"/>
      <c r="O49" s="6"/>
    </row>
    <row r="50" spans="2:15" s="1" customFormat="1" x14ac:dyDescent="0.35">
      <c r="B50" s="35" t="s">
        <v>358</v>
      </c>
      <c r="C50"/>
      <c r="D50"/>
      <c r="E50"/>
      <c r="F50"/>
      <c r="G50" s="109">
        <f t="shared" ref="G50:O50" si="2">SUM(G53:G88)</f>
        <v>0</v>
      </c>
      <c r="H50" s="109">
        <f t="shared" si="2"/>
        <v>0</v>
      </c>
      <c r="I50" s="109">
        <f t="shared" si="2"/>
        <v>0</v>
      </c>
      <c r="J50" s="109">
        <f t="shared" si="2"/>
        <v>0</v>
      </c>
      <c r="K50" s="109">
        <f t="shared" si="2"/>
        <v>0</v>
      </c>
      <c r="L50" s="109">
        <f t="shared" si="2"/>
        <v>0</v>
      </c>
      <c r="M50" s="109">
        <f t="shared" si="2"/>
        <v>0</v>
      </c>
      <c r="N50" s="109">
        <f t="shared" si="2"/>
        <v>0</v>
      </c>
      <c r="O50" s="110">
        <f t="shared" si="2"/>
        <v>0</v>
      </c>
    </row>
    <row r="51" spans="2:15" s="1" customFormat="1" ht="3" customHeight="1" x14ac:dyDescent="0.35">
      <c r="B51" s="14"/>
      <c r="C51"/>
      <c r="D51"/>
      <c r="E51"/>
      <c r="F51"/>
      <c r="G51" s="23"/>
      <c r="H51" s="23"/>
      <c r="I51" s="23"/>
      <c r="J51" s="23"/>
      <c r="K51" s="23"/>
      <c r="L51" s="23"/>
      <c r="M51" s="23"/>
      <c r="N51" s="23"/>
      <c r="O51" s="37"/>
    </row>
    <row r="52" spans="2:15" s="1" customFormat="1" x14ac:dyDescent="0.35">
      <c r="B52" s="5" t="s">
        <v>359</v>
      </c>
      <c r="C52"/>
      <c r="D52"/>
      <c r="E52"/>
      <c r="F52"/>
      <c r="N52" s="23"/>
      <c r="O52" s="37"/>
    </row>
    <row r="53" spans="2:15" s="1" customFormat="1" x14ac:dyDescent="0.35">
      <c r="B53" s="111" t="s">
        <v>131</v>
      </c>
      <c r="C53"/>
      <c r="D53"/>
      <c r="E53"/>
      <c r="F53"/>
      <c r="G53" s="77"/>
      <c r="H53" s="77"/>
      <c r="I53" s="77"/>
      <c r="J53" s="77"/>
      <c r="K53" s="77"/>
      <c r="L53" s="77"/>
      <c r="M53" s="77"/>
      <c r="N53" s="77"/>
      <c r="O53" s="112"/>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7"/>
      <c r="H67" s="78"/>
      <c r="I67" s="78"/>
      <c r="J67" s="78"/>
      <c r="K67" s="78"/>
      <c r="L67" s="78"/>
      <c r="M67" s="78"/>
      <c r="N67" s="78"/>
      <c r="O67" s="114"/>
    </row>
    <row r="68" spans="2:15" s="1" customFormat="1" x14ac:dyDescent="0.35">
      <c r="B68" s="113"/>
      <c r="C68"/>
      <c r="D68"/>
      <c r="E68"/>
      <c r="F68"/>
      <c r="G68" s="77"/>
      <c r="H68" s="78"/>
      <c r="I68" s="78"/>
      <c r="J68" s="78"/>
      <c r="K68" s="78"/>
      <c r="L68" s="78"/>
      <c r="M68" s="78"/>
      <c r="N68" s="78"/>
      <c r="O68" s="114"/>
    </row>
    <row r="69" spans="2:15" s="1" customFormat="1" x14ac:dyDescent="0.35">
      <c r="B69" s="113"/>
      <c r="C69"/>
      <c r="D69"/>
      <c r="E69"/>
      <c r="F69"/>
      <c r="G69" s="77"/>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3"/>
      <c r="C85"/>
      <c r="D85"/>
      <c r="E85"/>
      <c r="F85"/>
      <c r="G85" s="78"/>
      <c r="H85" s="78"/>
      <c r="I85" s="78"/>
      <c r="J85" s="78"/>
      <c r="K85" s="78"/>
      <c r="L85" s="78"/>
      <c r="M85" s="78"/>
      <c r="N85" s="78"/>
      <c r="O85" s="114"/>
    </row>
    <row r="86" spans="2:15" s="1" customFormat="1" x14ac:dyDescent="0.35">
      <c r="B86" s="113"/>
      <c r="C86"/>
      <c r="D86"/>
      <c r="E86"/>
      <c r="F86"/>
      <c r="G86" s="78"/>
      <c r="H86" s="78"/>
      <c r="I86" s="78"/>
      <c r="J86" s="78"/>
      <c r="K86" s="78"/>
      <c r="L86" s="78"/>
      <c r="M86" s="78"/>
      <c r="N86" s="78"/>
      <c r="O86" s="114"/>
    </row>
    <row r="87" spans="2:15" s="1" customFormat="1" x14ac:dyDescent="0.35">
      <c r="B87" s="113"/>
      <c r="C87"/>
      <c r="D87"/>
      <c r="E87"/>
      <c r="F87"/>
      <c r="G87" s="78"/>
      <c r="H87" s="78"/>
      <c r="I87" s="78"/>
      <c r="J87" s="78"/>
      <c r="K87" s="78"/>
      <c r="L87" s="78"/>
      <c r="M87" s="78"/>
      <c r="N87" s="78"/>
      <c r="O87" s="114"/>
    </row>
    <row r="88" spans="2:15" s="1" customFormat="1" x14ac:dyDescent="0.35">
      <c r="B88" s="115"/>
      <c r="C88"/>
      <c r="D88"/>
      <c r="E88"/>
      <c r="F88"/>
      <c r="G88" s="79"/>
      <c r="H88" s="79"/>
      <c r="I88" s="79"/>
      <c r="J88" s="79"/>
      <c r="K88" s="79"/>
      <c r="L88" s="79"/>
      <c r="M88" s="79"/>
      <c r="N88" s="79"/>
      <c r="O88" s="116"/>
    </row>
    <row r="89" spans="2:15" s="1" customFormat="1" ht="5.15" customHeight="1" x14ac:dyDescent="0.35">
      <c r="B89" s="35"/>
      <c r="C89"/>
      <c r="D89"/>
      <c r="E89"/>
      <c r="F89"/>
      <c r="G89" s="23"/>
      <c r="H89" s="23"/>
      <c r="I89" s="23"/>
      <c r="J89" s="23"/>
      <c r="K89" s="23"/>
      <c r="L89" s="23"/>
      <c r="M89" s="23"/>
      <c r="N89" s="23"/>
      <c r="O89" s="37"/>
    </row>
    <row r="90" spans="2:15" s="1" customFormat="1" x14ac:dyDescent="0.35">
      <c r="B90" s="35" t="s">
        <v>360</v>
      </c>
      <c r="C90"/>
      <c r="D90"/>
      <c r="E90"/>
      <c r="F90"/>
      <c r="G90" s="109">
        <f t="shared" ref="G90:O90" si="3">SUM(G91:G96,G133:G139,G141:G142)</f>
        <v>0</v>
      </c>
      <c r="H90" s="109">
        <f t="shared" si="3"/>
        <v>0</v>
      </c>
      <c r="I90" s="109">
        <f t="shared" si="3"/>
        <v>0</v>
      </c>
      <c r="J90" s="109">
        <f t="shared" si="3"/>
        <v>0</v>
      </c>
      <c r="K90" s="109">
        <f t="shared" si="3"/>
        <v>0</v>
      </c>
      <c r="L90" s="109">
        <f t="shared" si="3"/>
        <v>0</v>
      </c>
      <c r="M90" s="109">
        <f t="shared" si="3"/>
        <v>0</v>
      </c>
      <c r="N90" s="109">
        <f t="shared" si="3"/>
        <v>0</v>
      </c>
      <c r="O90" s="110">
        <f t="shared" si="3"/>
        <v>0</v>
      </c>
    </row>
    <row r="91" spans="2:15" s="1" customFormat="1" x14ac:dyDescent="0.35">
      <c r="B91" s="5" t="s">
        <v>361</v>
      </c>
      <c r="C91"/>
      <c r="D91"/>
      <c r="E91"/>
      <c r="F91"/>
      <c r="G91" s="79"/>
      <c r="H91" s="79"/>
      <c r="I91" s="79"/>
      <c r="J91" s="79"/>
      <c r="K91" s="79"/>
      <c r="L91" s="79"/>
      <c r="M91" s="79"/>
      <c r="N91" s="77"/>
      <c r="O91" s="112"/>
    </row>
    <row r="92" spans="2:15" s="1" customFormat="1" x14ac:dyDescent="0.35">
      <c r="B92" s="5" t="s">
        <v>362</v>
      </c>
      <c r="C92"/>
      <c r="D92"/>
      <c r="E92"/>
      <c r="F92"/>
      <c r="G92" s="79"/>
      <c r="H92" s="79"/>
      <c r="I92" s="79"/>
      <c r="J92" s="79"/>
      <c r="K92" s="79"/>
      <c r="L92" s="79"/>
      <c r="M92" s="79"/>
      <c r="N92" s="78"/>
      <c r="O92" s="114"/>
    </row>
    <row r="93" spans="2:15" s="1" customFormat="1" x14ac:dyDescent="0.35">
      <c r="B93" s="5" t="s">
        <v>363</v>
      </c>
      <c r="C93"/>
      <c r="D93"/>
      <c r="E93"/>
      <c r="F93"/>
      <c r="G93" s="79"/>
      <c r="H93" s="79"/>
      <c r="I93" s="79"/>
      <c r="J93" s="79"/>
      <c r="K93" s="79"/>
      <c r="L93" s="79"/>
      <c r="M93" s="79"/>
      <c r="N93" s="79"/>
      <c r="O93" s="116"/>
    </row>
    <row r="94" spans="2:15" s="1" customFormat="1" x14ac:dyDescent="0.35">
      <c r="B94" s="55" t="s">
        <v>364</v>
      </c>
      <c r="C94"/>
      <c r="D94"/>
      <c r="E94"/>
      <c r="F94"/>
      <c r="O94" s="6"/>
    </row>
    <row r="95" spans="2:15" s="1" customFormat="1" ht="3" customHeight="1" x14ac:dyDescent="0.35">
      <c r="B95" s="14"/>
      <c r="C95"/>
      <c r="D95"/>
      <c r="E95"/>
      <c r="F95"/>
      <c r="G95" s="23"/>
      <c r="H95" s="23"/>
      <c r="I95" s="23"/>
      <c r="J95" s="23"/>
      <c r="K95" s="23"/>
      <c r="L95" s="23"/>
      <c r="M95" s="23"/>
      <c r="N95" s="23"/>
      <c r="O95" s="37"/>
    </row>
    <row r="96" spans="2:15" s="1" customFormat="1" x14ac:dyDescent="0.35">
      <c r="B96" s="38" t="s">
        <v>359</v>
      </c>
      <c r="C96"/>
      <c r="D96"/>
      <c r="E96"/>
      <c r="F96"/>
      <c r="G96" s="109">
        <f>SUM(G97:G132)</f>
        <v>0</v>
      </c>
      <c r="H96" s="109">
        <f t="shared" ref="H96:O96" si="4">SUM(H97:H132)</f>
        <v>0</v>
      </c>
      <c r="I96" s="109">
        <f t="shared" si="4"/>
        <v>0</v>
      </c>
      <c r="J96" s="109">
        <f t="shared" si="4"/>
        <v>0</v>
      </c>
      <c r="K96" s="109">
        <f t="shared" si="4"/>
        <v>0</v>
      </c>
      <c r="L96" s="109">
        <f t="shared" si="4"/>
        <v>0</v>
      </c>
      <c r="M96" s="109">
        <f t="shared" si="4"/>
        <v>0</v>
      </c>
      <c r="N96" s="109">
        <f t="shared" si="4"/>
        <v>0</v>
      </c>
      <c r="O96" s="110">
        <f t="shared" si="4"/>
        <v>0</v>
      </c>
    </row>
    <row r="97" spans="2:15" s="1" customFormat="1" x14ac:dyDescent="0.35">
      <c r="B97" s="156" t="str">
        <f t="shared" ref="B97:B132" si="5">B53</f>
        <v>ENTRONCAMENTO</v>
      </c>
      <c r="C97"/>
      <c r="D97"/>
      <c r="E97"/>
      <c r="F97"/>
      <c r="G97" s="77"/>
      <c r="H97" s="77"/>
      <c r="I97" s="77"/>
      <c r="J97" s="77"/>
      <c r="K97" s="77"/>
      <c r="L97" s="77"/>
      <c r="M97" s="77"/>
      <c r="N97" s="77"/>
      <c r="O97" s="112"/>
    </row>
    <row r="98" spans="2:15" s="1" customFormat="1" x14ac:dyDescent="0.35">
      <c r="B98" s="157">
        <f t="shared" si="5"/>
        <v>0</v>
      </c>
      <c r="C98"/>
      <c r="D98"/>
      <c r="E98"/>
      <c r="F98"/>
      <c r="G98" s="78"/>
      <c r="H98" s="78"/>
      <c r="I98" s="78"/>
      <c r="J98" s="78"/>
      <c r="K98" s="78"/>
      <c r="L98" s="78"/>
      <c r="M98" s="78"/>
      <c r="N98" s="78"/>
      <c r="O98" s="114"/>
    </row>
    <row r="99" spans="2:15" s="1" customFormat="1" x14ac:dyDescent="0.35">
      <c r="B99" s="157">
        <f t="shared" si="5"/>
        <v>0</v>
      </c>
      <c r="C99"/>
      <c r="D99"/>
      <c r="E99"/>
      <c r="F99"/>
      <c r="G99" s="78"/>
      <c r="H99" s="78"/>
      <c r="I99" s="78"/>
      <c r="J99" s="78"/>
      <c r="K99" s="78"/>
      <c r="L99" s="78"/>
      <c r="M99" s="78"/>
      <c r="N99" s="78"/>
      <c r="O99" s="114"/>
    </row>
    <row r="100" spans="2:15" s="1" customFormat="1" x14ac:dyDescent="0.35">
      <c r="B100" s="157">
        <f t="shared" si="5"/>
        <v>0</v>
      </c>
      <c r="C100"/>
      <c r="D100"/>
      <c r="E100"/>
      <c r="F100"/>
      <c r="G100" s="78"/>
      <c r="H100" s="78"/>
      <c r="I100" s="78"/>
      <c r="J100" s="78"/>
      <c r="K100" s="78"/>
      <c r="L100" s="78"/>
      <c r="M100" s="78"/>
      <c r="N100" s="78"/>
      <c r="O100" s="114"/>
    </row>
    <row r="101" spans="2:15" s="1" customFormat="1" x14ac:dyDescent="0.35">
      <c r="B101" s="157">
        <f t="shared" si="5"/>
        <v>0</v>
      </c>
      <c r="C101"/>
      <c r="D101"/>
      <c r="E101"/>
      <c r="F101"/>
      <c r="G101" s="78"/>
      <c r="H101" s="78"/>
      <c r="I101" s="78"/>
      <c r="J101" s="78"/>
      <c r="K101" s="78"/>
      <c r="L101" s="78"/>
      <c r="M101" s="78"/>
      <c r="N101" s="78"/>
      <c r="O101" s="114"/>
    </row>
    <row r="102" spans="2:15" s="1" customFormat="1" x14ac:dyDescent="0.35">
      <c r="B102" s="157">
        <f t="shared" si="5"/>
        <v>0</v>
      </c>
      <c r="C102"/>
      <c r="D102"/>
      <c r="E102"/>
      <c r="F102"/>
      <c r="G102" s="78"/>
      <c r="H102" s="78"/>
      <c r="I102" s="78"/>
      <c r="J102" s="78"/>
      <c r="K102" s="78"/>
      <c r="L102" s="78"/>
      <c r="M102" s="78"/>
      <c r="N102" s="78"/>
      <c r="O102" s="114"/>
    </row>
    <row r="103" spans="2:15" s="1" customFormat="1" x14ac:dyDescent="0.35">
      <c r="B103" s="157">
        <f t="shared" si="5"/>
        <v>0</v>
      </c>
      <c r="C103"/>
      <c r="D103"/>
      <c r="E103"/>
      <c r="F103"/>
      <c r="G103" s="78"/>
      <c r="H103" s="78"/>
      <c r="I103" s="78"/>
      <c r="J103" s="78"/>
      <c r="K103" s="78"/>
      <c r="L103" s="78"/>
      <c r="M103" s="78"/>
      <c r="N103" s="78"/>
      <c r="O103" s="114"/>
    </row>
    <row r="104" spans="2:15" s="1" customFormat="1" x14ac:dyDescent="0.35">
      <c r="B104" s="157">
        <f t="shared" si="5"/>
        <v>0</v>
      </c>
      <c r="C104"/>
      <c r="D104"/>
      <c r="E104"/>
      <c r="F104"/>
      <c r="G104" s="78"/>
      <c r="H104" s="78"/>
      <c r="I104" s="78"/>
      <c r="J104" s="78"/>
      <c r="K104" s="78"/>
      <c r="L104" s="78"/>
      <c r="M104" s="78"/>
      <c r="N104" s="78"/>
      <c r="O104" s="114"/>
    </row>
    <row r="105" spans="2:15" s="1" customFormat="1" x14ac:dyDescent="0.35">
      <c r="B105" s="157">
        <f t="shared" si="5"/>
        <v>0</v>
      </c>
      <c r="C105"/>
      <c r="D105"/>
      <c r="E105"/>
      <c r="F105"/>
      <c r="G105" s="78"/>
      <c r="H105" s="78"/>
      <c r="I105" s="78"/>
      <c r="J105" s="78"/>
      <c r="K105" s="78"/>
      <c r="L105" s="78"/>
      <c r="M105" s="78"/>
      <c r="N105" s="78"/>
      <c r="O105" s="114"/>
    </row>
    <row r="106" spans="2:15" s="1" customFormat="1" x14ac:dyDescent="0.35">
      <c r="B106" s="157">
        <f t="shared" si="5"/>
        <v>0</v>
      </c>
      <c r="C106"/>
      <c r="D106"/>
      <c r="E106"/>
      <c r="F106"/>
      <c r="G106" s="78"/>
      <c r="H106" s="78"/>
      <c r="I106" s="78"/>
      <c r="J106" s="78"/>
      <c r="K106" s="78"/>
      <c r="L106" s="78"/>
      <c r="M106" s="78"/>
      <c r="N106" s="78"/>
      <c r="O106" s="114"/>
    </row>
    <row r="107" spans="2:15" s="1" customFormat="1" x14ac:dyDescent="0.35">
      <c r="B107" s="157">
        <f t="shared" si="5"/>
        <v>0</v>
      </c>
      <c r="C107"/>
      <c r="D107"/>
      <c r="E107"/>
      <c r="F107"/>
      <c r="G107" s="78"/>
      <c r="H107" s="78"/>
      <c r="I107" s="78"/>
      <c r="J107" s="78"/>
      <c r="K107" s="78"/>
      <c r="L107" s="78"/>
      <c r="M107" s="78"/>
      <c r="N107" s="78"/>
      <c r="O107" s="114"/>
    </row>
    <row r="108" spans="2:15" s="1" customFormat="1" x14ac:dyDescent="0.35">
      <c r="B108" s="157">
        <f t="shared" si="5"/>
        <v>0</v>
      </c>
      <c r="C108"/>
      <c r="D108"/>
      <c r="E108"/>
      <c r="F108"/>
      <c r="G108" s="78"/>
      <c r="H108" s="78"/>
      <c r="I108" s="78"/>
      <c r="J108" s="78"/>
      <c r="K108" s="78"/>
      <c r="L108" s="78"/>
      <c r="M108" s="78"/>
      <c r="N108" s="78"/>
      <c r="O108" s="114"/>
    </row>
    <row r="109" spans="2:15" s="1" customFormat="1" x14ac:dyDescent="0.35">
      <c r="B109" s="157">
        <f t="shared" si="5"/>
        <v>0</v>
      </c>
      <c r="C109"/>
      <c r="D109"/>
      <c r="E109"/>
      <c r="F109"/>
      <c r="G109" s="78"/>
      <c r="H109" s="78"/>
      <c r="I109" s="78"/>
      <c r="J109" s="78"/>
      <c r="K109" s="78"/>
      <c r="L109" s="78"/>
      <c r="M109" s="78"/>
      <c r="N109" s="78"/>
      <c r="O109" s="114"/>
    </row>
    <row r="110" spans="2:15" s="1" customFormat="1" x14ac:dyDescent="0.35">
      <c r="B110" s="157">
        <f t="shared" si="5"/>
        <v>0</v>
      </c>
      <c r="C110"/>
      <c r="D110"/>
      <c r="E110"/>
      <c r="F110"/>
      <c r="G110" s="78"/>
      <c r="H110" s="78"/>
      <c r="I110" s="78"/>
      <c r="J110" s="78"/>
      <c r="K110" s="78"/>
      <c r="L110" s="78"/>
      <c r="M110" s="78"/>
      <c r="N110" s="78"/>
      <c r="O110" s="114"/>
    </row>
    <row r="111" spans="2:15" s="1" customFormat="1" x14ac:dyDescent="0.35">
      <c r="B111" s="157">
        <f t="shared" si="5"/>
        <v>0</v>
      </c>
      <c r="C111"/>
      <c r="D111"/>
      <c r="E111"/>
      <c r="F111"/>
      <c r="G111" s="78"/>
      <c r="H111" s="78"/>
      <c r="I111" s="78"/>
      <c r="J111" s="78"/>
      <c r="K111" s="78"/>
      <c r="L111" s="78"/>
      <c r="M111" s="78"/>
      <c r="N111" s="78"/>
      <c r="O111" s="114"/>
    </row>
    <row r="112" spans="2:15" s="1" customFormat="1" x14ac:dyDescent="0.35">
      <c r="B112" s="157">
        <f t="shared" si="5"/>
        <v>0</v>
      </c>
      <c r="C112"/>
      <c r="D112"/>
      <c r="E112"/>
      <c r="F112"/>
      <c r="G112" s="78"/>
      <c r="H112" s="78"/>
      <c r="I112" s="78"/>
      <c r="J112" s="78"/>
      <c r="K112" s="78"/>
      <c r="L112" s="78"/>
      <c r="M112" s="78"/>
      <c r="N112" s="78"/>
      <c r="O112" s="114"/>
    </row>
    <row r="113" spans="2:15" s="1" customFormat="1" x14ac:dyDescent="0.35">
      <c r="B113" s="157">
        <f t="shared" si="5"/>
        <v>0</v>
      </c>
      <c r="C113"/>
      <c r="D113"/>
      <c r="E113"/>
      <c r="F113"/>
      <c r="G113" s="78"/>
      <c r="H113" s="78"/>
      <c r="I113" s="78"/>
      <c r="J113" s="78"/>
      <c r="K113" s="78"/>
      <c r="L113" s="78"/>
      <c r="M113" s="78"/>
      <c r="N113" s="78"/>
      <c r="O113" s="114"/>
    </row>
    <row r="114" spans="2:15" s="1" customFormat="1" x14ac:dyDescent="0.35">
      <c r="B114" s="157">
        <f t="shared" si="5"/>
        <v>0</v>
      </c>
      <c r="C114"/>
      <c r="D114"/>
      <c r="E114"/>
      <c r="F114"/>
      <c r="G114" s="78"/>
      <c r="H114" s="78"/>
      <c r="I114" s="78"/>
      <c r="J114" s="78"/>
      <c r="K114" s="78"/>
      <c r="L114" s="78"/>
      <c r="M114" s="78"/>
      <c r="N114" s="78"/>
      <c r="O114" s="114"/>
    </row>
    <row r="115" spans="2:15" s="1" customFormat="1" x14ac:dyDescent="0.35">
      <c r="B115" s="157">
        <f t="shared" si="5"/>
        <v>0</v>
      </c>
      <c r="C115"/>
      <c r="D115"/>
      <c r="E115"/>
      <c r="F115"/>
      <c r="G115" s="78"/>
      <c r="H115" s="78"/>
      <c r="I115" s="78"/>
      <c r="J115" s="78"/>
      <c r="K115" s="78"/>
      <c r="L115" s="78"/>
      <c r="M115" s="78"/>
      <c r="N115" s="78"/>
      <c r="O115" s="114"/>
    </row>
    <row r="116" spans="2:15" s="1" customFormat="1" x14ac:dyDescent="0.35">
      <c r="B116" s="157">
        <f t="shared" si="5"/>
        <v>0</v>
      </c>
      <c r="C116"/>
      <c r="D116"/>
      <c r="E116"/>
      <c r="F116"/>
      <c r="G116" s="78"/>
      <c r="H116" s="78"/>
      <c r="I116" s="78"/>
      <c r="J116" s="78"/>
      <c r="K116" s="78"/>
      <c r="L116" s="78"/>
      <c r="M116" s="78"/>
      <c r="N116" s="78"/>
      <c r="O116" s="114"/>
    </row>
    <row r="117" spans="2:15" s="1" customFormat="1" x14ac:dyDescent="0.35">
      <c r="B117" s="157">
        <f t="shared" si="5"/>
        <v>0</v>
      </c>
      <c r="C117"/>
      <c r="D117"/>
      <c r="E117"/>
      <c r="F117"/>
      <c r="G117" s="78"/>
      <c r="H117" s="78"/>
      <c r="I117" s="78"/>
      <c r="J117" s="78"/>
      <c r="K117" s="78"/>
      <c r="L117" s="78"/>
      <c r="M117" s="78"/>
      <c r="N117" s="78"/>
      <c r="O117" s="114"/>
    </row>
    <row r="118" spans="2:15" s="1" customFormat="1" x14ac:dyDescent="0.35">
      <c r="B118" s="157">
        <f t="shared" si="5"/>
        <v>0</v>
      </c>
      <c r="C118"/>
      <c r="D118"/>
      <c r="E118"/>
      <c r="F118"/>
      <c r="G118" s="78"/>
      <c r="H118" s="78"/>
      <c r="I118" s="78"/>
      <c r="J118" s="78"/>
      <c r="K118" s="78"/>
      <c r="L118" s="78"/>
      <c r="M118" s="78"/>
      <c r="N118" s="78"/>
      <c r="O118" s="114"/>
    </row>
    <row r="119" spans="2:15" s="1" customFormat="1" x14ac:dyDescent="0.35">
      <c r="B119" s="157">
        <f t="shared" si="5"/>
        <v>0</v>
      </c>
      <c r="C119"/>
      <c r="D119"/>
      <c r="E119"/>
      <c r="F119"/>
      <c r="G119" s="78"/>
      <c r="H119" s="78"/>
      <c r="I119" s="78"/>
      <c r="J119" s="78"/>
      <c r="K119" s="78"/>
      <c r="L119" s="78"/>
      <c r="M119" s="78"/>
      <c r="N119" s="78"/>
      <c r="O119" s="114"/>
    </row>
    <row r="120" spans="2:15" s="1" customFormat="1" x14ac:dyDescent="0.35">
      <c r="B120" s="157">
        <f t="shared" si="5"/>
        <v>0</v>
      </c>
      <c r="C120"/>
      <c r="D120"/>
      <c r="E120"/>
      <c r="F120"/>
      <c r="G120" s="78"/>
      <c r="H120" s="78"/>
      <c r="I120" s="78"/>
      <c r="J120" s="78"/>
      <c r="K120" s="78"/>
      <c r="L120" s="78"/>
      <c r="M120" s="78"/>
      <c r="N120" s="78"/>
      <c r="O120" s="114"/>
    </row>
    <row r="121" spans="2:15" s="1" customFormat="1" x14ac:dyDescent="0.35">
      <c r="B121" s="157">
        <f t="shared" si="5"/>
        <v>0</v>
      </c>
      <c r="C121"/>
      <c r="D121"/>
      <c r="E121"/>
      <c r="F121"/>
      <c r="G121" s="78"/>
      <c r="H121" s="78"/>
      <c r="I121" s="78"/>
      <c r="J121" s="78"/>
      <c r="K121" s="78"/>
      <c r="L121" s="78"/>
      <c r="M121" s="78"/>
      <c r="N121" s="78"/>
      <c r="O121" s="114"/>
    </row>
    <row r="122" spans="2:15" s="1" customFormat="1" x14ac:dyDescent="0.35">
      <c r="B122" s="157">
        <f t="shared" si="5"/>
        <v>0</v>
      </c>
      <c r="C122"/>
      <c r="D122"/>
      <c r="E122"/>
      <c r="F122"/>
      <c r="G122" s="78"/>
      <c r="H122" s="78"/>
      <c r="I122" s="78"/>
      <c r="J122" s="78"/>
      <c r="K122" s="78"/>
      <c r="L122" s="78"/>
      <c r="M122" s="78"/>
      <c r="N122" s="78"/>
      <c r="O122" s="114"/>
    </row>
    <row r="123" spans="2:15" s="1" customFormat="1" x14ac:dyDescent="0.35">
      <c r="B123" s="157">
        <f t="shared" si="5"/>
        <v>0</v>
      </c>
      <c r="C123"/>
      <c r="D123"/>
      <c r="E123"/>
      <c r="F123"/>
      <c r="G123" s="78"/>
      <c r="H123" s="78"/>
      <c r="I123" s="78"/>
      <c r="J123" s="78"/>
      <c r="K123" s="78"/>
      <c r="L123" s="78"/>
      <c r="M123" s="78"/>
      <c r="N123" s="78"/>
      <c r="O123" s="114"/>
    </row>
    <row r="124" spans="2:15" s="1" customFormat="1" x14ac:dyDescent="0.35">
      <c r="B124" s="157">
        <f t="shared" si="5"/>
        <v>0</v>
      </c>
      <c r="C124"/>
      <c r="D124"/>
      <c r="E124"/>
      <c r="F124"/>
      <c r="G124" s="78"/>
      <c r="H124" s="78"/>
      <c r="I124" s="78"/>
      <c r="J124" s="78"/>
      <c r="K124" s="78"/>
      <c r="L124" s="78"/>
      <c r="M124" s="78"/>
      <c r="N124" s="78"/>
      <c r="O124" s="114"/>
    </row>
    <row r="125" spans="2:15" s="1" customFormat="1" x14ac:dyDescent="0.35">
      <c r="B125" s="157">
        <f t="shared" si="5"/>
        <v>0</v>
      </c>
      <c r="C125"/>
      <c r="D125"/>
      <c r="E125"/>
      <c r="F125"/>
      <c r="G125" s="78"/>
      <c r="H125" s="78"/>
      <c r="I125" s="78"/>
      <c r="J125" s="78"/>
      <c r="K125" s="78"/>
      <c r="L125" s="78"/>
      <c r="M125" s="78"/>
      <c r="N125" s="78"/>
      <c r="O125" s="114"/>
    </row>
    <row r="126" spans="2:15" s="1" customFormat="1" x14ac:dyDescent="0.35">
      <c r="B126" s="157">
        <f t="shared" si="5"/>
        <v>0</v>
      </c>
      <c r="C126"/>
      <c r="D126"/>
      <c r="E126"/>
      <c r="F126"/>
      <c r="G126" s="78"/>
      <c r="H126" s="78"/>
      <c r="I126" s="78"/>
      <c r="J126" s="78"/>
      <c r="K126" s="78"/>
      <c r="L126" s="78"/>
      <c r="M126" s="78"/>
      <c r="N126" s="78"/>
      <c r="O126" s="114"/>
    </row>
    <row r="127" spans="2:15" s="1" customFormat="1" x14ac:dyDescent="0.35">
      <c r="B127" s="157">
        <f t="shared" si="5"/>
        <v>0</v>
      </c>
      <c r="C127"/>
      <c r="D127"/>
      <c r="E127"/>
      <c r="F127"/>
      <c r="G127" s="78"/>
      <c r="H127" s="78"/>
      <c r="I127" s="78"/>
      <c r="J127" s="78"/>
      <c r="K127" s="78"/>
      <c r="L127" s="78"/>
      <c r="M127" s="78"/>
      <c r="N127" s="78"/>
      <c r="O127" s="114"/>
    </row>
    <row r="128" spans="2:15" s="1" customFormat="1" x14ac:dyDescent="0.35">
      <c r="B128" s="157">
        <f t="shared" si="5"/>
        <v>0</v>
      </c>
      <c r="C128"/>
      <c r="D128"/>
      <c r="E128"/>
      <c r="F128"/>
      <c r="G128" s="78"/>
      <c r="H128" s="78"/>
      <c r="I128" s="78"/>
      <c r="J128" s="78"/>
      <c r="K128" s="78"/>
      <c r="L128" s="78"/>
      <c r="M128" s="78"/>
      <c r="N128" s="78"/>
      <c r="O128" s="114"/>
    </row>
    <row r="129" spans="2:15" s="1" customFormat="1" x14ac:dyDescent="0.35">
      <c r="B129" s="157">
        <f t="shared" si="5"/>
        <v>0</v>
      </c>
      <c r="C129"/>
      <c r="D129"/>
      <c r="E129"/>
      <c r="F129"/>
      <c r="G129" s="78"/>
      <c r="H129" s="78"/>
      <c r="I129" s="78"/>
      <c r="J129" s="78"/>
      <c r="K129" s="78"/>
      <c r="L129" s="78"/>
      <c r="M129" s="78"/>
      <c r="N129" s="78"/>
      <c r="O129" s="114"/>
    </row>
    <row r="130" spans="2:15" s="1" customFormat="1" x14ac:dyDescent="0.35">
      <c r="B130" s="157">
        <f t="shared" si="5"/>
        <v>0</v>
      </c>
      <c r="C130"/>
      <c r="D130"/>
      <c r="E130"/>
      <c r="F130"/>
      <c r="G130" s="78"/>
      <c r="H130" s="78"/>
      <c r="I130" s="78"/>
      <c r="J130" s="78"/>
      <c r="K130" s="78"/>
      <c r="L130" s="78"/>
      <c r="M130" s="78"/>
      <c r="N130" s="78"/>
      <c r="O130" s="114"/>
    </row>
    <row r="131" spans="2:15" s="1" customFormat="1" x14ac:dyDescent="0.35">
      <c r="B131" s="157">
        <f t="shared" si="5"/>
        <v>0</v>
      </c>
      <c r="C131"/>
      <c r="D131"/>
      <c r="E131"/>
      <c r="F131"/>
      <c r="G131" s="78"/>
      <c r="H131" s="78"/>
      <c r="I131" s="78"/>
      <c r="J131" s="78"/>
      <c r="K131" s="78"/>
      <c r="L131" s="78"/>
      <c r="M131" s="78"/>
      <c r="N131" s="78"/>
      <c r="O131" s="114"/>
    </row>
    <row r="132" spans="2:15" s="1" customFormat="1" x14ac:dyDescent="0.35">
      <c r="B132" s="158">
        <f t="shared" si="5"/>
        <v>0</v>
      </c>
      <c r="C132"/>
      <c r="D132"/>
      <c r="E132"/>
      <c r="F132"/>
      <c r="G132" s="79"/>
      <c r="H132" s="79"/>
      <c r="I132" s="79"/>
      <c r="J132" s="79"/>
      <c r="K132" s="79"/>
      <c r="L132" s="79"/>
      <c r="M132" s="79"/>
      <c r="N132" s="78"/>
      <c r="O132" s="114"/>
    </row>
    <row r="133" spans="2:15" s="1" customFormat="1" x14ac:dyDescent="0.35">
      <c r="B133" s="5" t="s">
        <v>365</v>
      </c>
      <c r="C133"/>
      <c r="D133"/>
      <c r="E133"/>
      <c r="F133"/>
      <c r="G133" s="79"/>
      <c r="H133" s="79"/>
      <c r="I133" s="79"/>
      <c r="J133" s="79"/>
      <c r="K133" s="79"/>
      <c r="L133" s="79"/>
      <c r="M133" s="79"/>
      <c r="N133" s="78"/>
      <c r="O133" s="114"/>
    </row>
    <row r="134" spans="2:15" s="1" customFormat="1" x14ac:dyDescent="0.35">
      <c r="B134" s="5" t="s">
        <v>366</v>
      </c>
      <c r="C134"/>
      <c r="D134"/>
      <c r="E134"/>
      <c r="F134"/>
      <c r="G134" s="79"/>
      <c r="H134" s="79"/>
      <c r="I134" s="79"/>
      <c r="J134" s="79"/>
      <c r="K134" s="79"/>
      <c r="L134" s="79"/>
      <c r="M134" s="79"/>
      <c r="N134" s="78"/>
      <c r="O134" s="114"/>
    </row>
    <row r="135" spans="2:15" s="1" customFormat="1" x14ac:dyDescent="0.35">
      <c r="B135" s="5" t="s">
        <v>367</v>
      </c>
      <c r="C135"/>
      <c r="D135"/>
      <c r="E135"/>
      <c r="F135"/>
      <c r="G135" s="79"/>
      <c r="H135" s="79"/>
      <c r="I135" s="79"/>
      <c r="J135" s="79"/>
      <c r="K135" s="79"/>
      <c r="L135" s="79"/>
      <c r="M135" s="79"/>
      <c r="N135" s="78"/>
      <c r="O135" s="114"/>
    </row>
    <row r="136" spans="2:15" s="1" customFormat="1" x14ac:dyDescent="0.35">
      <c r="B136" s="5" t="s">
        <v>368</v>
      </c>
      <c r="C136"/>
      <c r="D136"/>
      <c r="E136"/>
      <c r="F136"/>
      <c r="G136" s="79"/>
      <c r="H136" s="79"/>
      <c r="I136" s="79"/>
      <c r="J136" s="79"/>
      <c r="K136" s="79"/>
      <c r="L136" s="79"/>
      <c r="M136" s="79"/>
      <c r="N136" s="78"/>
      <c r="O136" s="114"/>
    </row>
    <row r="137" spans="2:15" s="1" customFormat="1" x14ac:dyDescent="0.35">
      <c r="B137" s="5" t="s">
        <v>369</v>
      </c>
      <c r="C137"/>
      <c r="D137"/>
      <c r="E137"/>
      <c r="F137"/>
      <c r="G137" s="79"/>
      <c r="H137" s="79"/>
      <c r="I137" s="79"/>
      <c r="J137" s="79"/>
      <c r="K137" s="79"/>
      <c r="L137" s="79"/>
      <c r="M137" s="79"/>
      <c r="N137" s="78"/>
      <c r="O137" s="114"/>
    </row>
    <row r="138" spans="2:15" s="1" customFormat="1" x14ac:dyDescent="0.35">
      <c r="B138" s="5" t="s">
        <v>370</v>
      </c>
      <c r="C138"/>
      <c r="D138"/>
      <c r="E138"/>
      <c r="F138"/>
      <c r="G138" s="79"/>
      <c r="H138" s="79"/>
      <c r="I138" s="79"/>
      <c r="J138" s="79"/>
      <c r="K138" s="79"/>
      <c r="L138" s="79"/>
      <c r="M138" s="79"/>
      <c r="N138" s="78"/>
      <c r="O138" s="114"/>
    </row>
    <row r="139" spans="2:15" s="1" customFormat="1" x14ac:dyDescent="0.35">
      <c r="B139" s="5" t="s">
        <v>371</v>
      </c>
      <c r="C139"/>
      <c r="D139"/>
      <c r="E139"/>
      <c r="F139"/>
      <c r="G139" s="79"/>
      <c r="H139" s="79"/>
      <c r="I139" s="79"/>
      <c r="J139" s="79"/>
      <c r="K139" s="79"/>
      <c r="L139" s="79"/>
      <c r="M139" s="79"/>
      <c r="N139" s="79"/>
      <c r="O139" s="116"/>
    </row>
    <row r="140" spans="2:15" s="1" customFormat="1" x14ac:dyDescent="0.35">
      <c r="B140" s="55" t="s">
        <v>344</v>
      </c>
      <c r="C140"/>
      <c r="D140"/>
      <c r="E140"/>
      <c r="F140"/>
      <c r="G140" s="23"/>
      <c r="H140" s="23"/>
      <c r="I140" s="23"/>
      <c r="J140" s="23"/>
      <c r="K140" s="23"/>
      <c r="L140" s="23"/>
      <c r="M140" s="23"/>
      <c r="N140" s="23"/>
      <c r="O140" s="37"/>
    </row>
    <row r="141" spans="2:15" s="1" customFormat="1" x14ac:dyDescent="0.35">
      <c r="B141" s="117"/>
      <c r="C141"/>
      <c r="D141"/>
      <c r="E141"/>
      <c r="F141"/>
      <c r="G141" s="77"/>
      <c r="H141" s="77"/>
      <c r="I141" s="77"/>
      <c r="J141" s="77"/>
      <c r="K141" s="77"/>
      <c r="L141" s="77"/>
      <c r="M141" s="77"/>
      <c r="N141" s="77"/>
      <c r="O141" s="112"/>
    </row>
    <row r="142" spans="2:15" s="1" customFormat="1" x14ac:dyDescent="0.35">
      <c r="B142" s="118"/>
      <c r="C142"/>
      <c r="D142"/>
      <c r="E142"/>
      <c r="F142"/>
      <c r="G142" s="78"/>
      <c r="H142" s="78"/>
      <c r="I142" s="78"/>
      <c r="J142" s="78"/>
      <c r="K142" s="78"/>
      <c r="L142" s="78"/>
      <c r="M142" s="78"/>
      <c r="N142" s="79"/>
      <c r="O142" s="116"/>
    </row>
    <row r="143" spans="2:15" s="1" customFormat="1" x14ac:dyDescent="0.35">
      <c r="B143" s="49"/>
      <c r="C143"/>
      <c r="D143"/>
      <c r="E143"/>
      <c r="F143"/>
      <c r="G143" s="23"/>
      <c r="H143" s="23"/>
      <c r="I143" s="23"/>
      <c r="J143" s="23"/>
      <c r="K143" s="23"/>
      <c r="L143" s="23"/>
      <c r="M143" s="23"/>
      <c r="N143" s="23"/>
      <c r="O143" s="37"/>
    </row>
    <row r="144" spans="2:15" s="1" customFormat="1" x14ac:dyDescent="0.35">
      <c r="B144" s="35" t="s">
        <v>375</v>
      </c>
      <c r="C144"/>
      <c r="D144"/>
      <c r="E144"/>
      <c r="F144"/>
      <c r="G144" s="23"/>
      <c r="H144" s="23"/>
      <c r="I144" s="23"/>
      <c r="J144" s="23"/>
      <c r="K144" s="23"/>
      <c r="L144" s="23"/>
      <c r="M144" s="23"/>
      <c r="N144" s="23"/>
      <c r="O144" s="37"/>
    </row>
    <row r="145" spans="1:16" s="1" customFormat="1" ht="8.15" customHeight="1" x14ac:dyDescent="0.35">
      <c r="B145" s="35"/>
      <c r="C145"/>
      <c r="D145"/>
      <c r="E145"/>
      <c r="F145"/>
      <c r="G145" s="23"/>
      <c r="H145" s="23"/>
      <c r="I145" s="23"/>
      <c r="J145" s="23"/>
      <c r="K145" s="23"/>
      <c r="L145" s="23"/>
      <c r="M145" s="23"/>
      <c r="N145" s="23"/>
      <c r="O145" s="37"/>
    </row>
    <row r="146" spans="1:16" s="1" customFormat="1" x14ac:dyDescent="0.35">
      <c r="B146" s="36" t="s">
        <v>418</v>
      </c>
      <c r="C146"/>
      <c r="D146"/>
      <c r="E146"/>
      <c r="F146"/>
      <c r="G146" s="23"/>
      <c r="H146" s="23"/>
      <c r="I146" s="23"/>
      <c r="J146" s="23"/>
      <c r="K146" s="23"/>
      <c r="L146" s="23"/>
      <c r="M146" s="23"/>
      <c r="N146" s="23"/>
      <c r="O146" s="37"/>
    </row>
    <row r="147" spans="1:16" s="1" customFormat="1" x14ac:dyDescent="0.35">
      <c r="B147" s="38" t="s">
        <v>425</v>
      </c>
      <c r="C147"/>
      <c r="D147"/>
      <c r="E147"/>
      <c r="F147"/>
      <c r="G147" s="77">
        <v>0</v>
      </c>
      <c r="H147" s="77">
        <v>68.89330471779013</v>
      </c>
      <c r="I147" s="77">
        <v>68.893304717790159</v>
      </c>
      <c r="J147" s="77">
        <v>68.893304717790159</v>
      </c>
      <c r="K147" s="77">
        <v>160.46035529206821</v>
      </c>
      <c r="L147" s="77">
        <v>160.46035529206821</v>
      </c>
      <c r="M147" s="77">
        <v>197.08717552177944</v>
      </c>
      <c r="N147" s="77">
        <v>197.08717552177944</v>
      </c>
      <c r="O147" s="112"/>
    </row>
    <row r="148" spans="1:16" s="1" customFormat="1" x14ac:dyDescent="0.35">
      <c r="B148" s="38" t="s">
        <v>426</v>
      </c>
      <c r="C148"/>
      <c r="D148"/>
      <c r="E148"/>
      <c r="F148"/>
      <c r="G148" s="77">
        <f>G147*50%</f>
        <v>0</v>
      </c>
      <c r="H148" s="77">
        <f t="shared" ref="H148:N148" si="6">H147*50%</f>
        <v>34.446652358895065</v>
      </c>
      <c r="I148" s="77">
        <f t="shared" si="6"/>
        <v>34.446652358895079</v>
      </c>
      <c r="J148" s="77">
        <f t="shared" si="6"/>
        <v>34.446652358895079</v>
      </c>
      <c r="K148" s="77">
        <f t="shared" si="6"/>
        <v>80.230177646034107</v>
      </c>
      <c r="L148" s="77">
        <f t="shared" si="6"/>
        <v>80.230177646034107</v>
      </c>
      <c r="M148" s="77">
        <f t="shared" si="6"/>
        <v>98.543587760889721</v>
      </c>
      <c r="N148" s="77">
        <f t="shared" si="6"/>
        <v>98.543587760889721</v>
      </c>
      <c r="O148" s="218"/>
    </row>
    <row r="149" spans="1:16" s="1" customFormat="1" ht="5.15" customHeight="1" x14ac:dyDescent="0.35">
      <c r="B149" s="38"/>
      <c r="C149"/>
      <c r="D149"/>
      <c r="E149"/>
      <c r="F149"/>
      <c r="G149" s="23"/>
      <c r="H149" s="23"/>
      <c r="I149" s="23"/>
      <c r="J149" s="23"/>
      <c r="K149" s="23"/>
      <c r="L149" s="23"/>
      <c r="M149" s="23"/>
      <c r="N149" s="23"/>
      <c r="O149" s="37"/>
    </row>
    <row r="150" spans="1:16" s="1" customFormat="1" x14ac:dyDescent="0.35">
      <c r="B150" s="36" t="s">
        <v>420</v>
      </c>
      <c r="C150"/>
      <c r="D150"/>
      <c r="E150"/>
      <c r="F150"/>
      <c r="G150" s="23"/>
      <c r="H150" s="23"/>
      <c r="I150" s="23"/>
      <c r="J150" s="23"/>
      <c r="K150" s="23"/>
      <c r="L150" s="23"/>
      <c r="M150" s="23"/>
      <c r="N150" s="23"/>
      <c r="O150" s="37"/>
    </row>
    <row r="151" spans="1:16" s="1" customFormat="1" x14ac:dyDescent="0.35">
      <c r="B151" s="38" t="s">
        <v>425</v>
      </c>
      <c r="C151"/>
      <c r="D151"/>
      <c r="E151"/>
      <c r="F151"/>
      <c r="G151" s="77"/>
      <c r="H151" s="77"/>
      <c r="I151" s="77"/>
      <c r="J151" s="77"/>
      <c r="K151" s="77"/>
      <c r="L151" s="77"/>
      <c r="M151" s="77"/>
      <c r="N151" s="77"/>
      <c r="O151" s="112"/>
    </row>
    <row r="152" spans="1:16" s="1" customFormat="1" x14ac:dyDescent="0.35">
      <c r="B152" s="38" t="s">
        <v>426</v>
      </c>
      <c r="C152"/>
      <c r="D152"/>
      <c r="E152"/>
      <c r="F152"/>
      <c r="G152" s="77"/>
      <c r="H152" s="77"/>
      <c r="I152" s="77"/>
      <c r="J152" s="77"/>
      <c r="K152" s="77"/>
      <c r="L152" s="77"/>
      <c r="M152" s="77"/>
      <c r="N152" s="217"/>
      <c r="O152" s="218"/>
    </row>
    <row r="153" spans="1:16" s="1" customFormat="1" x14ac:dyDescent="0.35">
      <c r="B153" s="119"/>
      <c r="C153" s="28"/>
      <c r="D153" s="28"/>
      <c r="E153" s="28"/>
      <c r="F153" s="28"/>
      <c r="G153" s="120"/>
      <c r="H153" s="120"/>
      <c r="I153" s="120"/>
      <c r="J153" s="120"/>
      <c r="K153" s="120"/>
      <c r="L153" s="120"/>
      <c r="M153" s="120"/>
      <c r="N153" s="120"/>
      <c r="O153" s="121"/>
    </row>
    <row r="154" spans="1:16" s="1" customFormat="1" x14ac:dyDescent="0.35">
      <c r="B154" s="125"/>
      <c r="C154" s="30"/>
      <c r="D154" s="30"/>
      <c r="E154" s="30"/>
      <c r="F154" s="30"/>
      <c r="G154" s="125"/>
      <c r="H154" s="125"/>
      <c r="I154" s="125"/>
      <c r="J154" s="125"/>
      <c r="K154" s="125"/>
      <c r="L154" s="125"/>
      <c r="M154" s="125"/>
      <c r="N154" s="125"/>
      <c r="O154" s="125"/>
    </row>
    <row r="155" spans="1:16" x14ac:dyDescent="0.35"/>
    <row r="156" spans="1:16" x14ac:dyDescent="0.35">
      <c r="A156" t="s">
        <v>327</v>
      </c>
      <c r="B156" t="s">
        <v>327</v>
      </c>
      <c r="C156" t="s">
        <v>327</v>
      </c>
      <c r="D156" t="s">
        <v>327</v>
      </c>
      <c r="E156" t="s">
        <v>327</v>
      </c>
      <c r="F156" t="s">
        <v>327</v>
      </c>
      <c r="G156" t="s">
        <v>327</v>
      </c>
      <c r="H156" t="s">
        <v>327</v>
      </c>
      <c r="I156" t="s">
        <v>327</v>
      </c>
      <c r="J156" t="s">
        <v>327</v>
      </c>
      <c r="K156" t="s">
        <v>327</v>
      </c>
      <c r="L156" t="s">
        <v>327</v>
      </c>
      <c r="M156" t="s">
        <v>327</v>
      </c>
      <c r="N156" t="s">
        <v>327</v>
      </c>
      <c r="O156" t="s">
        <v>327</v>
      </c>
      <c r="P156" t="s">
        <v>327</v>
      </c>
    </row>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row r="166" x14ac:dyDescent="0.35"/>
    <row r="167" x14ac:dyDescent="0.35"/>
    <row r="168" x14ac:dyDescent="0.35"/>
  </sheetData>
  <mergeCells count="3">
    <mergeCell ref="D2:O2"/>
    <mergeCell ref="B4:O4"/>
    <mergeCell ref="B8:O14"/>
  </mergeCells>
  <dataValidations disablePrompts="1" count="1">
    <dataValidation type="list" errorStyle="warning" allowBlank="1" showInputMessage="1" showErrorMessage="1" errorTitle="Município não existente" error="Por favor selecionar o município a partir da lista." sqref="B53:B88" xr:uid="{00000000-0002-0000-0B00-000000000000}">
      <formula1>Municípios</formula1>
    </dataValidation>
  </dataValidations>
  <pageMargins left="0.7" right="0.7" top="0.75" bottom="0.75" header="0.3" footer="0.3"/>
  <pageSetup paperSize="8" scale="79"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P166"/>
  <sheetViews>
    <sheetView showGridLines="0" zoomScale="80" zoomScaleNormal="80" workbookViewId="0">
      <pane ySplit="3" topLeftCell="A14" activePane="bottomLeft" state="frozen"/>
      <selection activeCell="C157" sqref="C157"/>
      <selection pane="bottomLeft" activeCell="I28" sqref="I28"/>
    </sheetView>
  </sheetViews>
  <sheetFormatPr defaultColWidth="0" defaultRowHeight="14.5" zeroHeight="1" x14ac:dyDescent="0.35"/>
  <cols>
    <col min="1" max="1" width="2.81640625" customWidth="1"/>
    <col min="2" max="2" width="48.542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509</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46" t="s">
        <v>547</v>
      </c>
      <c r="C8" s="447"/>
      <c r="D8" s="447"/>
      <c r="E8" s="447"/>
      <c r="F8" s="447"/>
      <c r="G8" s="447"/>
      <c r="H8" s="447"/>
      <c r="I8" s="447"/>
      <c r="J8" s="447"/>
      <c r="K8" s="447"/>
      <c r="L8" s="447"/>
      <c r="M8" s="447"/>
      <c r="N8" s="447"/>
      <c r="O8" s="448"/>
    </row>
    <row r="9" spans="2:15" x14ac:dyDescent="0.35">
      <c r="B9" s="446"/>
      <c r="C9" s="447"/>
      <c r="D9" s="447"/>
      <c r="E9" s="447"/>
      <c r="F9" s="447"/>
      <c r="G9" s="447"/>
      <c r="H9" s="447"/>
      <c r="I9" s="447"/>
      <c r="J9" s="447"/>
      <c r="K9" s="447"/>
      <c r="L9" s="447"/>
      <c r="M9" s="447"/>
      <c r="N9" s="447"/>
      <c r="O9" s="448"/>
    </row>
    <row r="10" spans="2:15" x14ac:dyDescent="0.35">
      <c r="B10" s="446"/>
      <c r="C10" s="447"/>
      <c r="D10" s="447"/>
      <c r="E10" s="447"/>
      <c r="F10" s="447"/>
      <c r="G10" s="447"/>
      <c r="H10" s="447"/>
      <c r="I10" s="447"/>
      <c r="J10" s="447"/>
      <c r="K10" s="447"/>
      <c r="L10" s="447"/>
      <c r="M10" s="447"/>
      <c r="N10" s="447"/>
      <c r="O10" s="448"/>
    </row>
    <row r="11" spans="2:15" x14ac:dyDescent="0.35">
      <c r="B11" s="446"/>
      <c r="C11" s="447"/>
      <c r="D11" s="447"/>
      <c r="E11" s="447"/>
      <c r="F11" s="447"/>
      <c r="G11" s="447"/>
      <c r="H11" s="447"/>
      <c r="I11" s="447"/>
      <c r="J11" s="447"/>
      <c r="K11" s="447"/>
      <c r="L11" s="447"/>
      <c r="M11" s="447"/>
      <c r="N11" s="447"/>
      <c r="O11" s="448"/>
    </row>
    <row r="12" spans="2:15" x14ac:dyDescent="0.35">
      <c r="B12" s="446"/>
      <c r="C12" s="447"/>
      <c r="D12" s="447"/>
      <c r="E12" s="447"/>
      <c r="F12" s="447"/>
      <c r="G12" s="447"/>
      <c r="H12" s="447"/>
      <c r="I12" s="447"/>
      <c r="J12" s="447"/>
      <c r="K12" s="447"/>
      <c r="L12" s="447"/>
      <c r="M12" s="447"/>
      <c r="N12" s="447"/>
      <c r="O12" s="448"/>
    </row>
    <row r="13" spans="2:15" x14ac:dyDescent="0.35">
      <c r="B13" s="446"/>
      <c r="C13" s="447"/>
      <c r="D13" s="447"/>
      <c r="E13" s="447"/>
      <c r="F13" s="447"/>
      <c r="G13" s="447"/>
      <c r="H13" s="447"/>
      <c r="I13" s="447"/>
      <c r="J13" s="447"/>
      <c r="K13" s="447"/>
      <c r="L13" s="447"/>
      <c r="M13" s="447"/>
      <c r="N13" s="447"/>
      <c r="O13" s="448"/>
    </row>
    <row r="14" spans="2:15" ht="58" customHeight="1" x14ac:dyDescent="0.35">
      <c r="B14" s="446"/>
      <c r="C14" s="447"/>
      <c r="D14" s="447"/>
      <c r="E14" s="447"/>
      <c r="F14" s="447"/>
      <c r="G14" s="447"/>
      <c r="H14" s="447"/>
      <c r="I14" s="447"/>
      <c r="J14" s="447"/>
      <c r="K14" s="447"/>
      <c r="L14" s="447"/>
      <c r="M14" s="447"/>
      <c r="N14" s="447"/>
      <c r="O14" s="448"/>
    </row>
    <row r="15" spans="2:15" x14ac:dyDescent="0.35">
      <c r="B15" s="27"/>
      <c r="C15" s="28"/>
      <c r="D15" s="28"/>
      <c r="E15" s="28"/>
      <c r="F15" s="28"/>
      <c r="G15" s="28"/>
      <c r="H15" s="28"/>
      <c r="I15" s="28"/>
      <c r="J15" s="28"/>
      <c r="K15" s="28"/>
      <c r="L15" s="28"/>
      <c r="M15" s="28"/>
      <c r="N15" s="28"/>
      <c r="O15" s="29"/>
    </row>
    <row r="16" spans="2:15" x14ac:dyDescent="0.35"/>
    <row r="17" spans="2:15" ht="30" customHeight="1" x14ac:dyDescent="0.35">
      <c r="B17" s="33" t="s">
        <v>408</v>
      </c>
      <c r="C17" s="19" t="s">
        <v>409</v>
      </c>
      <c r="D17" s="19"/>
      <c r="E17" s="19" t="s">
        <v>410</v>
      </c>
      <c r="F17" s="34"/>
      <c r="G17" s="31">
        <v>2023</v>
      </c>
      <c r="H17" s="31">
        <f t="shared" ref="H17:N17" si="0">+G17+1</f>
        <v>2024</v>
      </c>
      <c r="I17" s="31">
        <f t="shared" si="0"/>
        <v>2025</v>
      </c>
      <c r="J17" s="31">
        <f t="shared" si="0"/>
        <v>2026</v>
      </c>
      <c r="K17" s="31">
        <f t="shared" si="0"/>
        <v>2027</v>
      </c>
      <c r="L17" s="31">
        <f t="shared" si="0"/>
        <v>2028</v>
      </c>
      <c r="M17" s="31">
        <f t="shared" si="0"/>
        <v>2029</v>
      </c>
      <c r="N17" s="31">
        <f t="shared" si="0"/>
        <v>2030</v>
      </c>
      <c r="O17" s="20" t="s">
        <v>411</v>
      </c>
    </row>
    <row r="18" spans="2:15" x14ac:dyDescent="0.35">
      <c r="B18" s="26"/>
      <c r="O18" s="25"/>
    </row>
    <row r="19" spans="2:15" x14ac:dyDescent="0.35">
      <c r="B19" s="215" t="s">
        <v>541</v>
      </c>
      <c r="C19" s="393">
        <v>978.5</v>
      </c>
      <c r="D19" s="254"/>
      <c r="E19" s="211">
        <v>8</v>
      </c>
      <c r="F19" s="144"/>
      <c r="G19" s="384">
        <v>0</v>
      </c>
      <c r="H19" s="383">
        <v>0</v>
      </c>
      <c r="I19" s="383">
        <v>122.3125</v>
      </c>
      <c r="J19" s="383">
        <v>122.3125</v>
      </c>
      <c r="K19" s="383">
        <v>122.3125</v>
      </c>
      <c r="L19" s="383">
        <v>122.3125</v>
      </c>
      <c r="M19" s="383">
        <v>122.3125</v>
      </c>
      <c r="N19" s="383">
        <v>122.3125</v>
      </c>
      <c r="O19" s="385">
        <f>C19-SUM(G19:N19)</f>
        <v>244.625</v>
      </c>
    </row>
    <row r="20" spans="2:15" x14ac:dyDescent="0.35">
      <c r="B20" s="215" t="s">
        <v>542</v>
      </c>
      <c r="C20" s="382">
        <v>65000</v>
      </c>
      <c r="D20" s="254"/>
      <c r="E20" s="211">
        <v>8</v>
      </c>
      <c r="F20" s="144"/>
      <c r="G20" s="384">
        <v>0</v>
      </c>
      <c r="H20" s="383">
        <v>0</v>
      </c>
      <c r="I20" s="383">
        <v>8125</v>
      </c>
      <c r="J20" s="383">
        <v>8125</v>
      </c>
      <c r="K20" s="383">
        <v>8125</v>
      </c>
      <c r="L20" s="383">
        <v>8125</v>
      </c>
      <c r="M20" s="383">
        <v>8125</v>
      </c>
      <c r="N20" s="383">
        <v>8125</v>
      </c>
      <c r="O20" s="385">
        <f>C20-SUM(G20:N20)</f>
        <v>16250</v>
      </c>
    </row>
    <row r="21" spans="2:15" x14ac:dyDescent="0.35">
      <c r="B21" s="215" t="s">
        <v>510</v>
      </c>
      <c r="C21" s="382">
        <v>27500</v>
      </c>
      <c r="D21" s="254"/>
      <c r="E21" s="211">
        <v>4</v>
      </c>
      <c r="F21" s="144"/>
      <c r="G21" s="384">
        <v>0</v>
      </c>
      <c r="H21" s="383">
        <v>6875</v>
      </c>
      <c r="I21" s="383">
        <v>6875</v>
      </c>
      <c r="J21" s="383">
        <v>6875</v>
      </c>
      <c r="K21" s="383">
        <v>6875</v>
      </c>
      <c r="L21" s="383">
        <v>0</v>
      </c>
      <c r="M21" s="383">
        <v>0</v>
      </c>
      <c r="N21" s="383">
        <v>0</v>
      </c>
      <c r="O21" s="385">
        <v>0</v>
      </c>
    </row>
    <row r="22" spans="2:15" x14ac:dyDescent="0.35">
      <c r="B22" s="215"/>
      <c r="C22" s="210"/>
      <c r="D22" s="254"/>
      <c r="E22" s="211"/>
      <c r="F22" s="144"/>
      <c r="G22" s="150"/>
      <c r="H22" s="147"/>
      <c r="I22" s="147"/>
      <c r="J22" s="147"/>
      <c r="K22" s="147"/>
      <c r="L22" s="147"/>
      <c r="M22" s="147"/>
      <c r="N22" s="147"/>
      <c r="O22" s="153"/>
    </row>
    <row r="23" spans="2:15" x14ac:dyDescent="0.35">
      <c r="B23" s="215"/>
      <c r="C23" s="210"/>
      <c r="D23" s="254"/>
      <c r="E23" s="211"/>
      <c r="F23" s="144"/>
      <c r="G23" s="150"/>
      <c r="H23" s="147"/>
      <c r="I23" s="147"/>
      <c r="J23" s="147"/>
      <c r="K23" s="147"/>
      <c r="L23" s="147"/>
      <c r="M23" s="147"/>
      <c r="N23" s="147"/>
      <c r="O23" s="153"/>
    </row>
    <row r="24" spans="2:15" x14ac:dyDescent="0.35">
      <c r="B24" s="215"/>
      <c r="C24" s="210"/>
      <c r="D24" s="254"/>
      <c r="E24" s="211"/>
      <c r="F24" s="144"/>
      <c r="G24" s="150"/>
      <c r="H24" s="147"/>
      <c r="I24" s="147"/>
      <c r="J24" s="147"/>
      <c r="K24" s="147"/>
      <c r="L24" s="147"/>
      <c r="M24" s="147"/>
      <c r="N24" s="147"/>
      <c r="O24" s="153"/>
    </row>
    <row r="25" spans="2:15" x14ac:dyDescent="0.35">
      <c r="B25" s="215"/>
      <c r="C25" s="210"/>
      <c r="D25" s="254"/>
      <c r="E25" s="211"/>
      <c r="F25" s="144"/>
      <c r="G25" s="150"/>
      <c r="H25" s="147"/>
      <c r="I25" s="147"/>
      <c r="J25" s="147"/>
      <c r="K25" s="147"/>
      <c r="L25" s="147"/>
      <c r="M25" s="147"/>
      <c r="N25" s="147"/>
      <c r="O25" s="153"/>
    </row>
    <row r="26" spans="2:15" x14ac:dyDescent="0.35">
      <c r="B26" s="215"/>
      <c r="C26" s="210"/>
      <c r="D26" s="254"/>
      <c r="E26" s="211"/>
      <c r="F26" s="144"/>
      <c r="G26" s="150"/>
      <c r="H26" s="147"/>
      <c r="I26" s="147"/>
      <c r="J26" s="147"/>
      <c r="K26" s="147"/>
      <c r="L26" s="147"/>
      <c r="M26" s="147"/>
      <c r="N26" s="147"/>
      <c r="O26" s="153"/>
    </row>
    <row r="27" spans="2:15" x14ac:dyDescent="0.35">
      <c r="B27" s="215"/>
      <c r="C27" s="210"/>
      <c r="D27" s="254"/>
      <c r="E27" s="211"/>
      <c r="F27" s="144"/>
      <c r="G27" s="150"/>
      <c r="H27" s="147"/>
      <c r="I27" s="147"/>
      <c r="J27" s="147"/>
      <c r="K27" s="147"/>
      <c r="L27" s="147"/>
      <c r="M27" s="147"/>
      <c r="N27" s="147"/>
      <c r="O27" s="153"/>
    </row>
    <row r="28" spans="2:15" x14ac:dyDescent="0.35">
      <c r="B28" s="215"/>
      <c r="C28" s="210"/>
      <c r="D28" s="254"/>
      <c r="E28" s="211"/>
      <c r="F28" s="144"/>
      <c r="G28" s="150"/>
      <c r="H28" s="147"/>
      <c r="I28" s="147"/>
      <c r="J28" s="147"/>
      <c r="K28" s="147"/>
      <c r="L28" s="147"/>
      <c r="M28" s="147"/>
      <c r="N28" s="147"/>
      <c r="O28" s="153"/>
    </row>
    <row r="29" spans="2:15" x14ac:dyDescent="0.35">
      <c r="B29" s="215"/>
      <c r="C29" s="210"/>
      <c r="D29" s="254"/>
      <c r="E29" s="211"/>
      <c r="F29" s="144"/>
      <c r="G29" s="150"/>
      <c r="H29" s="147"/>
      <c r="I29" s="147"/>
      <c r="J29" s="147"/>
      <c r="K29" s="147"/>
      <c r="L29" s="147"/>
      <c r="M29" s="147"/>
      <c r="N29" s="147"/>
      <c r="O29" s="153"/>
    </row>
    <row r="30" spans="2:15" x14ac:dyDescent="0.35">
      <c r="B30" s="215"/>
      <c r="C30" s="210"/>
      <c r="D30" s="254"/>
      <c r="E30" s="211"/>
      <c r="F30" s="144"/>
      <c r="G30" s="150"/>
      <c r="H30" s="147"/>
      <c r="I30" s="147"/>
      <c r="J30" s="147"/>
      <c r="K30" s="147"/>
      <c r="L30" s="147"/>
      <c r="M30" s="147"/>
      <c r="N30" s="147"/>
      <c r="O30" s="153"/>
    </row>
    <row r="31" spans="2:15" x14ac:dyDescent="0.35">
      <c r="B31" s="215"/>
      <c r="C31" s="210"/>
      <c r="D31" s="254"/>
      <c r="E31" s="211"/>
      <c r="F31" s="144"/>
      <c r="G31" s="150"/>
      <c r="H31" s="147"/>
      <c r="I31" s="147"/>
      <c r="J31" s="147"/>
      <c r="K31" s="147"/>
      <c r="L31" s="147"/>
      <c r="M31" s="147"/>
      <c r="N31" s="147"/>
      <c r="O31" s="153"/>
    </row>
    <row r="32" spans="2:15" x14ac:dyDescent="0.35">
      <c r="B32" s="215"/>
      <c r="C32" s="210"/>
      <c r="D32" s="254"/>
      <c r="E32" s="211"/>
      <c r="F32" s="144"/>
      <c r="G32" s="150"/>
      <c r="H32" s="147"/>
      <c r="I32" s="147"/>
      <c r="J32" s="147"/>
      <c r="K32" s="147"/>
      <c r="L32" s="147"/>
      <c r="M32" s="147"/>
      <c r="N32" s="147"/>
      <c r="O32" s="153"/>
    </row>
    <row r="33" spans="2:15" x14ac:dyDescent="0.35">
      <c r="B33" s="215"/>
      <c r="C33" s="210"/>
      <c r="D33" s="254"/>
      <c r="E33" s="211"/>
      <c r="F33" s="144"/>
      <c r="G33" s="150"/>
      <c r="H33" s="147"/>
      <c r="I33" s="147"/>
      <c r="J33" s="147"/>
      <c r="K33" s="147"/>
      <c r="L33" s="147"/>
      <c r="M33" s="147"/>
      <c r="N33" s="147"/>
      <c r="O33" s="153"/>
    </row>
    <row r="34" spans="2:15" x14ac:dyDescent="0.35">
      <c r="B34" s="215"/>
      <c r="C34" s="210"/>
      <c r="D34" s="254"/>
      <c r="E34" s="211"/>
      <c r="F34" s="144"/>
      <c r="G34" s="150"/>
      <c r="H34" s="147"/>
      <c r="I34" s="147"/>
      <c r="J34" s="147"/>
      <c r="K34" s="147"/>
      <c r="L34" s="147"/>
      <c r="M34" s="147"/>
      <c r="N34" s="147"/>
      <c r="O34" s="153"/>
    </row>
    <row r="35" spans="2:15" x14ac:dyDescent="0.35">
      <c r="B35" s="215"/>
      <c r="C35" s="210"/>
      <c r="D35" s="254"/>
      <c r="E35" s="211"/>
      <c r="F35" s="144"/>
      <c r="G35" s="150"/>
      <c r="H35" s="147"/>
      <c r="I35" s="147"/>
      <c r="J35" s="147"/>
      <c r="K35" s="147"/>
      <c r="L35" s="147"/>
      <c r="M35" s="147"/>
      <c r="N35" s="147"/>
      <c r="O35" s="153"/>
    </row>
    <row r="36" spans="2:15" x14ac:dyDescent="0.35">
      <c r="B36" s="215"/>
      <c r="C36" s="210"/>
      <c r="D36" s="254"/>
      <c r="E36" s="211"/>
      <c r="F36" s="144"/>
      <c r="G36" s="150"/>
      <c r="H36" s="147"/>
      <c r="I36" s="147"/>
      <c r="J36" s="147"/>
      <c r="K36" s="147"/>
      <c r="L36" s="147"/>
      <c r="M36" s="147"/>
      <c r="N36" s="147"/>
      <c r="O36" s="153"/>
    </row>
    <row r="37" spans="2:15" x14ac:dyDescent="0.35">
      <c r="B37" s="215"/>
      <c r="C37" s="210"/>
      <c r="D37" s="254"/>
      <c r="E37" s="211"/>
      <c r="F37" s="144"/>
      <c r="G37" s="150"/>
      <c r="H37" s="147"/>
      <c r="I37" s="147"/>
      <c r="J37" s="147"/>
      <c r="K37" s="147"/>
      <c r="L37" s="147"/>
      <c r="M37" s="147"/>
      <c r="N37" s="147"/>
      <c r="O37" s="153"/>
    </row>
    <row r="38" spans="2:15" x14ac:dyDescent="0.35">
      <c r="B38" s="215"/>
      <c r="C38" s="210"/>
      <c r="D38" s="254"/>
      <c r="E38" s="211"/>
      <c r="F38" s="144"/>
      <c r="G38" s="150"/>
      <c r="H38" s="147"/>
      <c r="I38" s="147"/>
      <c r="J38" s="147"/>
      <c r="K38" s="147"/>
      <c r="L38" s="147"/>
      <c r="M38" s="147"/>
      <c r="N38" s="147"/>
      <c r="O38" s="153"/>
    </row>
    <row r="39" spans="2:15" x14ac:dyDescent="0.35">
      <c r="B39" s="215"/>
      <c r="C39" s="210"/>
      <c r="D39" s="254"/>
      <c r="E39" s="211"/>
      <c r="F39" s="144"/>
      <c r="G39" s="150"/>
      <c r="H39" s="147"/>
      <c r="I39" s="147"/>
      <c r="J39" s="147"/>
      <c r="K39" s="147"/>
      <c r="L39" s="147"/>
      <c r="M39" s="147"/>
      <c r="N39" s="147"/>
      <c r="O39" s="153"/>
    </row>
    <row r="40" spans="2:15" x14ac:dyDescent="0.35">
      <c r="B40" s="216"/>
      <c r="C40" s="212"/>
      <c r="D40" s="255"/>
      <c r="E40" s="213"/>
      <c r="F40" s="145"/>
      <c r="G40" s="151"/>
      <c r="H40" s="148"/>
      <c r="I40" s="148"/>
      <c r="J40" s="148"/>
      <c r="K40" s="148"/>
      <c r="L40" s="148"/>
      <c r="M40" s="148"/>
      <c r="N40" s="148"/>
      <c r="O40" s="154"/>
    </row>
    <row r="41" spans="2:15" x14ac:dyDescent="0.35"/>
    <row r="42" spans="2:15" x14ac:dyDescent="0.35"/>
    <row r="43" spans="2:15" ht="27" customHeight="1" x14ac:dyDescent="0.35">
      <c r="B43" s="33" t="s">
        <v>412</v>
      </c>
      <c r="C43" s="47"/>
      <c r="D43" s="47"/>
      <c r="E43" s="34"/>
      <c r="F43" s="34"/>
      <c r="G43" s="31"/>
      <c r="H43" s="31"/>
      <c r="I43" s="31"/>
      <c r="J43" s="31"/>
      <c r="K43" s="31"/>
      <c r="L43" s="31"/>
      <c r="M43" s="31"/>
      <c r="N43" s="31"/>
      <c r="O43" s="32"/>
    </row>
    <row r="44" spans="2:15" ht="5.15" customHeight="1" x14ac:dyDescent="0.35">
      <c r="B44" s="26"/>
      <c r="O44" s="25"/>
    </row>
    <row r="45" spans="2:15" s="1" customFormat="1" ht="30" customHeight="1" x14ac:dyDescent="0.35">
      <c r="B45" s="4" t="s">
        <v>357</v>
      </c>
      <c r="C45" s="155"/>
      <c r="D45" s="155"/>
      <c r="E45" s="155"/>
      <c r="F45" s="155"/>
      <c r="G45" s="31">
        <v>2023</v>
      </c>
      <c r="H45" s="31">
        <f t="shared" ref="H45:N45" si="1">+G45+1</f>
        <v>2024</v>
      </c>
      <c r="I45" s="31">
        <f t="shared" si="1"/>
        <v>2025</v>
      </c>
      <c r="J45" s="31">
        <f t="shared" si="1"/>
        <v>2026</v>
      </c>
      <c r="K45" s="31">
        <f t="shared" si="1"/>
        <v>2027</v>
      </c>
      <c r="L45" s="31">
        <f t="shared" si="1"/>
        <v>2028</v>
      </c>
      <c r="M45" s="31">
        <f t="shared" si="1"/>
        <v>2029</v>
      </c>
      <c r="N45" s="31">
        <f t="shared" si="1"/>
        <v>2030</v>
      </c>
      <c r="O45" s="20" t="s">
        <v>411</v>
      </c>
    </row>
    <row r="46" spans="2:15" s="1" customFormat="1" ht="5.15" customHeight="1" x14ac:dyDescent="0.35">
      <c r="B46" s="18"/>
      <c r="C46"/>
      <c r="D46"/>
      <c r="E46"/>
      <c r="F46"/>
      <c r="O46" s="6"/>
    </row>
    <row r="47" spans="2:15" s="1" customFormat="1" x14ac:dyDescent="0.35">
      <c r="B47" s="35" t="s">
        <v>358</v>
      </c>
      <c r="C47"/>
      <c r="D47"/>
      <c r="E47"/>
      <c r="F47"/>
      <c r="G47" s="109">
        <f t="shared" ref="G47:O47" si="2">SUM(G50:G85)</f>
        <v>0</v>
      </c>
      <c r="H47" s="109">
        <f t="shared" si="2"/>
        <v>0</v>
      </c>
      <c r="I47" s="109">
        <f t="shared" si="2"/>
        <v>0</v>
      </c>
      <c r="J47" s="109">
        <f t="shared" si="2"/>
        <v>0</v>
      </c>
      <c r="K47" s="109">
        <f t="shared" si="2"/>
        <v>0</v>
      </c>
      <c r="L47" s="109">
        <f t="shared" si="2"/>
        <v>0</v>
      </c>
      <c r="M47" s="109">
        <f t="shared" si="2"/>
        <v>0</v>
      </c>
      <c r="N47" s="109">
        <f t="shared" si="2"/>
        <v>0</v>
      </c>
      <c r="O47" s="110">
        <f t="shared" si="2"/>
        <v>0</v>
      </c>
    </row>
    <row r="48" spans="2:15" s="1" customFormat="1" ht="3" customHeight="1" x14ac:dyDescent="0.35">
      <c r="B48" s="14"/>
      <c r="C48"/>
      <c r="D48"/>
      <c r="E48"/>
      <c r="F48"/>
      <c r="G48" s="23"/>
      <c r="H48" s="23"/>
      <c r="I48" s="23"/>
      <c r="J48" s="23"/>
      <c r="K48" s="23"/>
      <c r="L48" s="23"/>
      <c r="M48" s="23"/>
      <c r="N48" s="23"/>
      <c r="O48" s="37"/>
    </row>
    <row r="49" spans="2:15" s="1" customFormat="1" x14ac:dyDescent="0.35">
      <c r="B49" s="5" t="s">
        <v>359</v>
      </c>
      <c r="C49"/>
      <c r="D49"/>
      <c r="E49"/>
      <c r="F49"/>
      <c r="N49" s="23"/>
      <c r="O49" s="37"/>
    </row>
    <row r="50" spans="2:15" s="1" customFormat="1" x14ac:dyDescent="0.35">
      <c r="B50" s="111" t="s">
        <v>131</v>
      </c>
      <c r="C50"/>
      <c r="D50"/>
      <c r="E50"/>
      <c r="F50"/>
      <c r="G50" s="77"/>
      <c r="H50" s="77"/>
      <c r="I50" s="77"/>
      <c r="J50" s="77"/>
      <c r="K50" s="77"/>
      <c r="L50" s="77"/>
      <c r="M50" s="77"/>
      <c r="N50" s="77"/>
      <c r="O50" s="112"/>
    </row>
    <row r="51" spans="2:15" s="1" customFormat="1" x14ac:dyDescent="0.35">
      <c r="B51" s="113"/>
      <c r="C51"/>
      <c r="D51"/>
      <c r="E51"/>
      <c r="F51"/>
      <c r="G51" s="77"/>
      <c r="H51" s="78"/>
      <c r="I51" s="78"/>
      <c r="J51" s="78"/>
      <c r="K51" s="78"/>
      <c r="L51" s="78"/>
      <c r="M51" s="78"/>
      <c r="N51" s="78"/>
      <c r="O51" s="114"/>
    </row>
    <row r="52" spans="2:15" s="1" customFormat="1" x14ac:dyDescent="0.35">
      <c r="B52" s="113"/>
      <c r="C52"/>
      <c r="D52"/>
      <c r="E52"/>
      <c r="F52"/>
      <c r="G52" s="77"/>
      <c r="H52" s="78"/>
      <c r="I52" s="78"/>
      <c r="J52" s="78"/>
      <c r="K52" s="78"/>
      <c r="L52" s="78"/>
      <c r="M52" s="78"/>
      <c r="N52" s="78"/>
      <c r="O52" s="114"/>
    </row>
    <row r="53" spans="2:15" s="1" customFormat="1" x14ac:dyDescent="0.35">
      <c r="B53" s="113"/>
      <c r="C53"/>
      <c r="D53"/>
      <c r="E53"/>
      <c r="F53"/>
      <c r="G53" s="77"/>
      <c r="H53" s="78"/>
      <c r="I53" s="78"/>
      <c r="J53" s="78"/>
      <c r="K53" s="78"/>
      <c r="L53" s="78"/>
      <c r="M53" s="78"/>
      <c r="N53" s="78"/>
      <c r="O53" s="114"/>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8"/>
      <c r="H67" s="78"/>
      <c r="I67" s="78"/>
      <c r="J67" s="78"/>
      <c r="K67" s="78"/>
      <c r="L67" s="78"/>
      <c r="M67" s="78"/>
      <c r="N67" s="78"/>
      <c r="O67" s="114"/>
    </row>
    <row r="68" spans="2:15" s="1" customFormat="1" x14ac:dyDescent="0.35">
      <c r="B68" s="113"/>
      <c r="C68"/>
      <c r="D68"/>
      <c r="E68"/>
      <c r="F68"/>
      <c r="G68" s="78"/>
      <c r="H68" s="78"/>
      <c r="I68" s="78"/>
      <c r="J68" s="78"/>
      <c r="K68" s="78"/>
      <c r="L68" s="78"/>
      <c r="M68" s="78"/>
      <c r="N68" s="78"/>
      <c r="O68" s="114"/>
    </row>
    <row r="69" spans="2:15" s="1" customFormat="1" x14ac:dyDescent="0.35">
      <c r="B69" s="113"/>
      <c r="C69"/>
      <c r="D69"/>
      <c r="E69"/>
      <c r="F69"/>
      <c r="G69" s="78"/>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5"/>
      <c r="C85"/>
      <c r="D85"/>
      <c r="E85"/>
      <c r="F85"/>
      <c r="G85" s="79"/>
      <c r="H85" s="79"/>
      <c r="I85" s="79"/>
      <c r="J85" s="79"/>
      <c r="K85" s="79"/>
      <c r="L85" s="79"/>
      <c r="M85" s="79"/>
      <c r="N85" s="79"/>
      <c r="O85" s="116"/>
    </row>
    <row r="86" spans="2:15" s="1" customFormat="1" ht="5.15" customHeight="1" x14ac:dyDescent="0.35">
      <c r="B86" s="35"/>
      <c r="C86"/>
      <c r="D86"/>
      <c r="E86"/>
      <c r="F86"/>
      <c r="G86" s="23"/>
      <c r="H86" s="23"/>
      <c r="I86" s="23"/>
      <c r="J86" s="23"/>
      <c r="K86" s="23"/>
      <c r="L86" s="23"/>
      <c r="M86" s="23"/>
      <c r="N86" s="23"/>
      <c r="O86" s="37"/>
    </row>
    <row r="87" spans="2:15" s="1" customFormat="1" x14ac:dyDescent="0.35">
      <c r="B87" s="35" t="s">
        <v>360</v>
      </c>
      <c r="C87"/>
      <c r="D87"/>
      <c r="E87"/>
      <c r="F87"/>
      <c r="G87" s="109">
        <f t="shared" ref="G87:O87" si="3">SUM(G88:G93,G130:G136,G138:G139)</f>
        <v>0</v>
      </c>
      <c r="H87" s="109">
        <f t="shared" si="3"/>
        <v>148.94545454545454</v>
      </c>
      <c r="I87" s="109">
        <f t="shared" si="3"/>
        <v>148.94545454545454</v>
      </c>
      <c r="J87" s="109">
        <f t="shared" si="3"/>
        <v>187.49090909090907</v>
      </c>
      <c r="K87" s="109">
        <f t="shared" si="3"/>
        <v>233.30909090909088</v>
      </c>
      <c r="L87" s="109">
        <f t="shared" si="3"/>
        <v>290.47272727272724</v>
      </c>
      <c r="M87" s="109">
        <f t="shared" si="3"/>
        <v>347.0545454545454</v>
      </c>
      <c r="N87" s="109">
        <f t="shared" si="3"/>
        <v>362.76363636363635</v>
      </c>
      <c r="O87" s="110">
        <f t="shared" si="3"/>
        <v>0</v>
      </c>
    </row>
    <row r="88" spans="2:15" s="1" customFormat="1" x14ac:dyDescent="0.35">
      <c r="B88" s="5" t="s">
        <v>361</v>
      </c>
      <c r="C88"/>
      <c r="D88"/>
      <c r="E88"/>
      <c r="F88"/>
      <c r="G88" s="79"/>
      <c r="H88" s="79"/>
      <c r="I88" s="79"/>
      <c r="J88" s="79"/>
      <c r="K88" s="79"/>
      <c r="L88" s="79"/>
      <c r="M88" s="79"/>
      <c r="N88" s="77"/>
      <c r="O88" s="112"/>
    </row>
    <row r="89" spans="2:15" s="1" customFormat="1" x14ac:dyDescent="0.35">
      <c r="B89" s="5" t="s">
        <v>362</v>
      </c>
      <c r="C89"/>
      <c r="D89"/>
      <c r="E89"/>
      <c r="F89"/>
      <c r="G89" s="79"/>
      <c r="H89" s="79"/>
      <c r="I89" s="79"/>
      <c r="J89" s="79"/>
      <c r="K89" s="79"/>
      <c r="L89" s="79"/>
      <c r="M89" s="79"/>
      <c r="N89" s="78"/>
      <c r="O89" s="114"/>
    </row>
    <row r="90" spans="2:15" s="1" customFormat="1" x14ac:dyDescent="0.35">
      <c r="B90" s="5" t="s">
        <v>363</v>
      </c>
      <c r="C90"/>
      <c r="D90"/>
      <c r="E90"/>
      <c r="F90"/>
      <c r="G90" s="79"/>
      <c r="H90" s="79"/>
      <c r="I90" s="79"/>
      <c r="J90" s="79"/>
      <c r="K90" s="79"/>
      <c r="L90" s="79"/>
      <c r="M90" s="79"/>
      <c r="N90" s="79"/>
      <c r="O90" s="116"/>
    </row>
    <row r="91" spans="2:15" s="1" customFormat="1" x14ac:dyDescent="0.35">
      <c r="B91" s="55" t="s">
        <v>364</v>
      </c>
      <c r="C91"/>
      <c r="D91"/>
      <c r="E91"/>
      <c r="F91"/>
      <c r="O91" s="6"/>
    </row>
    <row r="92" spans="2:15" s="1" customFormat="1" ht="3" customHeight="1" x14ac:dyDescent="0.35">
      <c r="B92" s="14"/>
      <c r="C92"/>
      <c r="D92"/>
      <c r="E92"/>
      <c r="F92"/>
      <c r="G92" s="23"/>
      <c r="H92" s="23"/>
      <c r="I92" s="23"/>
      <c r="J92" s="23"/>
      <c r="K92" s="23"/>
      <c r="L92" s="23"/>
      <c r="M92" s="23"/>
      <c r="N92" s="23"/>
      <c r="O92" s="37"/>
    </row>
    <row r="93" spans="2:15" s="1" customFormat="1" x14ac:dyDescent="0.35">
      <c r="B93" s="38" t="s">
        <v>359</v>
      </c>
      <c r="C93"/>
      <c r="D93"/>
      <c r="E93"/>
      <c r="F93"/>
      <c r="G93" s="109">
        <f>SUM(G94:G129)</f>
        <v>0</v>
      </c>
      <c r="H93" s="109">
        <f t="shared" ref="H93:O93" si="4">SUM(H94:H129)</f>
        <v>148.94545454545454</v>
      </c>
      <c r="I93" s="109">
        <f t="shared" si="4"/>
        <v>148.94545454545454</v>
      </c>
      <c r="J93" s="109">
        <f t="shared" si="4"/>
        <v>187.49090909090907</v>
      </c>
      <c r="K93" s="109">
        <f t="shared" si="4"/>
        <v>233.30909090909088</v>
      </c>
      <c r="L93" s="109">
        <f t="shared" si="4"/>
        <v>290.47272727272724</v>
      </c>
      <c r="M93" s="109">
        <f t="shared" si="4"/>
        <v>347.0545454545454</v>
      </c>
      <c r="N93" s="109">
        <f t="shared" si="4"/>
        <v>362.76363636363635</v>
      </c>
      <c r="O93" s="110">
        <f t="shared" si="4"/>
        <v>0</v>
      </c>
    </row>
    <row r="94" spans="2:15" s="1" customFormat="1" x14ac:dyDescent="0.35">
      <c r="B94" s="156" t="str">
        <f t="shared" ref="B94:B129" si="5">B50</f>
        <v>ENTRONCAMENTO</v>
      </c>
      <c r="C94" t="s">
        <v>521</v>
      </c>
      <c r="D94"/>
      <c r="E94"/>
      <c r="F94"/>
      <c r="G94" s="77"/>
      <c r="H94" s="77">
        <v>148.94545454545454</v>
      </c>
      <c r="I94" s="77">
        <v>148.94545454545454</v>
      </c>
      <c r="J94" s="77">
        <v>187.49090909090907</v>
      </c>
      <c r="K94" s="77">
        <v>233.30909090909088</v>
      </c>
      <c r="L94" s="77">
        <v>290.47272727272724</v>
      </c>
      <c r="M94" s="77">
        <v>347.0545454545454</v>
      </c>
      <c r="N94" s="77">
        <v>362.76363636363635</v>
      </c>
      <c r="O94" s="112"/>
    </row>
    <row r="95" spans="2:15" s="1" customFormat="1" x14ac:dyDescent="0.35">
      <c r="B95" s="157">
        <f t="shared" si="5"/>
        <v>0</v>
      </c>
      <c r="C95"/>
      <c r="D95"/>
      <c r="E95"/>
      <c r="F95"/>
      <c r="G95" s="78"/>
      <c r="H95" s="78"/>
      <c r="I95" s="78"/>
      <c r="J95" s="78"/>
      <c r="K95" s="78"/>
      <c r="L95" s="78"/>
      <c r="M95" s="78"/>
      <c r="N95" s="78"/>
      <c r="O95" s="114"/>
    </row>
    <row r="96" spans="2:15" s="1" customFormat="1" x14ac:dyDescent="0.35">
      <c r="B96" s="157">
        <f t="shared" si="5"/>
        <v>0</v>
      </c>
      <c r="C96"/>
      <c r="D96"/>
      <c r="E96"/>
      <c r="F96"/>
      <c r="G96" s="78"/>
      <c r="H96" s="78"/>
      <c r="I96" s="78"/>
      <c r="J96" s="78"/>
      <c r="K96" s="78"/>
      <c r="L96" s="78"/>
      <c r="M96" s="78"/>
      <c r="N96" s="78"/>
      <c r="O96" s="114"/>
    </row>
    <row r="97" spans="2:15" s="1" customFormat="1" x14ac:dyDescent="0.35">
      <c r="B97" s="157">
        <f t="shared" si="5"/>
        <v>0</v>
      </c>
      <c r="C97"/>
      <c r="D97"/>
      <c r="E97"/>
      <c r="F97"/>
      <c r="G97" s="78"/>
      <c r="H97" s="78"/>
      <c r="I97" s="78"/>
      <c r="J97" s="78"/>
      <c r="K97" s="78"/>
      <c r="L97" s="78"/>
      <c r="M97" s="78"/>
      <c r="N97" s="78"/>
      <c r="O97" s="114"/>
    </row>
    <row r="98" spans="2:15" s="1" customFormat="1" x14ac:dyDescent="0.35">
      <c r="B98" s="157">
        <f t="shared" si="5"/>
        <v>0</v>
      </c>
      <c r="C98"/>
      <c r="D98"/>
      <c r="E98"/>
      <c r="F98"/>
      <c r="G98" s="78"/>
      <c r="H98" s="78"/>
      <c r="I98" s="78"/>
      <c r="J98" s="78"/>
      <c r="K98" s="78"/>
      <c r="L98" s="78"/>
      <c r="M98" s="78"/>
      <c r="N98" s="78"/>
      <c r="O98" s="114"/>
    </row>
    <row r="99" spans="2:15" s="1" customFormat="1" x14ac:dyDescent="0.35">
      <c r="B99" s="157">
        <f t="shared" si="5"/>
        <v>0</v>
      </c>
      <c r="C99"/>
      <c r="D99"/>
      <c r="E99"/>
      <c r="F99"/>
      <c r="G99" s="78"/>
      <c r="H99" s="78"/>
      <c r="I99" s="78"/>
      <c r="J99" s="78"/>
      <c r="K99" s="78"/>
      <c r="L99" s="78"/>
      <c r="M99" s="78"/>
      <c r="N99" s="78"/>
      <c r="O99" s="114"/>
    </row>
    <row r="100" spans="2:15" s="1" customFormat="1" x14ac:dyDescent="0.35">
      <c r="B100" s="157">
        <f t="shared" si="5"/>
        <v>0</v>
      </c>
      <c r="C100"/>
      <c r="D100"/>
      <c r="E100"/>
      <c r="F100"/>
      <c r="G100" s="78"/>
      <c r="H100" s="78"/>
      <c r="I100" s="78"/>
      <c r="J100" s="78"/>
      <c r="K100" s="78"/>
      <c r="L100" s="78"/>
      <c r="M100" s="78"/>
      <c r="N100" s="78"/>
      <c r="O100" s="114"/>
    </row>
    <row r="101" spans="2:15" s="1" customFormat="1" x14ac:dyDescent="0.35">
      <c r="B101" s="157">
        <f t="shared" si="5"/>
        <v>0</v>
      </c>
      <c r="C101"/>
      <c r="D101"/>
      <c r="E101"/>
      <c r="F101"/>
      <c r="G101" s="78"/>
      <c r="H101" s="78"/>
      <c r="I101" s="78"/>
      <c r="J101" s="78"/>
      <c r="K101" s="78"/>
      <c r="L101" s="78"/>
      <c r="M101" s="78"/>
      <c r="N101" s="78"/>
      <c r="O101" s="114"/>
    </row>
    <row r="102" spans="2:15" s="1" customFormat="1" x14ac:dyDescent="0.35">
      <c r="B102" s="157">
        <f t="shared" si="5"/>
        <v>0</v>
      </c>
      <c r="C102"/>
      <c r="D102"/>
      <c r="E102"/>
      <c r="F102"/>
      <c r="G102" s="78"/>
      <c r="H102" s="78"/>
      <c r="I102" s="78"/>
      <c r="J102" s="78"/>
      <c r="K102" s="78"/>
      <c r="L102" s="78"/>
      <c r="M102" s="78"/>
      <c r="N102" s="78"/>
      <c r="O102" s="114"/>
    </row>
    <row r="103" spans="2:15" s="1" customFormat="1" x14ac:dyDescent="0.35">
      <c r="B103" s="157">
        <f t="shared" si="5"/>
        <v>0</v>
      </c>
      <c r="C103"/>
      <c r="D103"/>
      <c r="E103"/>
      <c r="F103"/>
      <c r="G103" s="78"/>
      <c r="H103" s="78"/>
      <c r="I103" s="78"/>
      <c r="J103" s="78"/>
      <c r="K103" s="78"/>
      <c r="L103" s="78"/>
      <c r="M103" s="78"/>
      <c r="N103" s="78"/>
      <c r="O103" s="114"/>
    </row>
    <row r="104" spans="2:15" s="1" customFormat="1" x14ac:dyDescent="0.35">
      <c r="B104" s="157">
        <f t="shared" si="5"/>
        <v>0</v>
      </c>
      <c r="C104"/>
      <c r="D104"/>
      <c r="E104"/>
      <c r="F104"/>
      <c r="G104" s="78"/>
      <c r="H104" s="78"/>
      <c r="I104" s="78"/>
      <c r="J104" s="78"/>
      <c r="K104" s="78"/>
      <c r="L104" s="78"/>
      <c r="M104" s="78"/>
      <c r="N104" s="78"/>
      <c r="O104" s="114"/>
    </row>
    <row r="105" spans="2:15" s="1" customFormat="1" x14ac:dyDescent="0.35">
      <c r="B105" s="157">
        <f t="shared" si="5"/>
        <v>0</v>
      </c>
      <c r="C105"/>
      <c r="D105"/>
      <c r="E105"/>
      <c r="F105"/>
      <c r="G105" s="78"/>
      <c r="H105" s="78"/>
      <c r="I105" s="78"/>
      <c r="J105" s="78"/>
      <c r="K105" s="78"/>
      <c r="L105" s="78"/>
      <c r="M105" s="78"/>
      <c r="N105" s="78"/>
      <c r="O105" s="114"/>
    </row>
    <row r="106" spans="2:15" s="1" customFormat="1" x14ac:dyDescent="0.35">
      <c r="B106" s="157">
        <f t="shared" si="5"/>
        <v>0</v>
      </c>
      <c r="C106"/>
      <c r="D106"/>
      <c r="E106"/>
      <c r="F106"/>
      <c r="G106" s="78"/>
      <c r="H106" s="78"/>
      <c r="I106" s="78"/>
      <c r="J106" s="78"/>
      <c r="K106" s="78"/>
      <c r="L106" s="78"/>
      <c r="M106" s="78"/>
      <c r="N106" s="78"/>
      <c r="O106" s="114"/>
    </row>
    <row r="107" spans="2:15" s="1" customFormat="1" x14ac:dyDescent="0.35">
      <c r="B107" s="157">
        <f t="shared" si="5"/>
        <v>0</v>
      </c>
      <c r="C107"/>
      <c r="D107"/>
      <c r="E107"/>
      <c r="F107"/>
      <c r="G107" s="78"/>
      <c r="H107" s="78"/>
      <c r="I107" s="78"/>
      <c r="J107" s="78"/>
      <c r="K107" s="78"/>
      <c r="L107" s="78"/>
      <c r="M107" s="78"/>
      <c r="N107" s="78"/>
      <c r="O107" s="114"/>
    </row>
    <row r="108" spans="2:15" s="1" customFormat="1" x14ac:dyDescent="0.35">
      <c r="B108" s="157">
        <f t="shared" si="5"/>
        <v>0</v>
      </c>
      <c r="C108"/>
      <c r="D108"/>
      <c r="E108"/>
      <c r="F108"/>
      <c r="G108" s="78"/>
      <c r="H108" s="78"/>
      <c r="I108" s="78"/>
      <c r="J108" s="78"/>
      <c r="K108" s="78"/>
      <c r="L108" s="78"/>
      <c r="M108" s="78"/>
      <c r="N108" s="78"/>
      <c r="O108" s="114"/>
    </row>
    <row r="109" spans="2:15" s="1" customFormat="1" x14ac:dyDescent="0.35">
      <c r="B109" s="157">
        <f t="shared" si="5"/>
        <v>0</v>
      </c>
      <c r="C109"/>
      <c r="D109"/>
      <c r="E109"/>
      <c r="F109"/>
      <c r="G109" s="78"/>
      <c r="H109" s="78"/>
      <c r="I109" s="78"/>
      <c r="J109" s="78"/>
      <c r="K109" s="78"/>
      <c r="L109" s="78"/>
      <c r="M109" s="78"/>
      <c r="N109" s="78"/>
      <c r="O109" s="114"/>
    </row>
    <row r="110" spans="2:15" s="1" customFormat="1" x14ac:dyDescent="0.35">
      <c r="B110" s="157">
        <f t="shared" si="5"/>
        <v>0</v>
      </c>
      <c r="C110"/>
      <c r="D110"/>
      <c r="E110"/>
      <c r="F110"/>
      <c r="G110" s="78"/>
      <c r="H110" s="78"/>
      <c r="I110" s="78"/>
      <c r="J110" s="78"/>
      <c r="K110" s="78"/>
      <c r="L110" s="78"/>
      <c r="M110" s="78"/>
      <c r="N110" s="78"/>
      <c r="O110" s="114"/>
    </row>
    <row r="111" spans="2:15" s="1" customFormat="1" x14ac:dyDescent="0.35">
      <c r="B111" s="157">
        <f t="shared" si="5"/>
        <v>0</v>
      </c>
      <c r="C111"/>
      <c r="D111"/>
      <c r="E111"/>
      <c r="F111"/>
      <c r="G111" s="78"/>
      <c r="H111" s="78"/>
      <c r="I111" s="78"/>
      <c r="J111" s="78"/>
      <c r="K111" s="78"/>
      <c r="L111" s="78"/>
      <c r="M111" s="78"/>
      <c r="N111" s="78"/>
      <c r="O111" s="114"/>
    </row>
    <row r="112" spans="2:15" s="1" customFormat="1" x14ac:dyDescent="0.35">
      <c r="B112" s="157">
        <f t="shared" si="5"/>
        <v>0</v>
      </c>
      <c r="C112"/>
      <c r="D112"/>
      <c r="E112"/>
      <c r="F112"/>
      <c r="G112" s="78"/>
      <c r="H112" s="78"/>
      <c r="I112" s="78"/>
      <c r="J112" s="78"/>
      <c r="K112" s="78"/>
      <c r="L112" s="78"/>
      <c r="M112" s="78"/>
      <c r="N112" s="78"/>
      <c r="O112" s="114"/>
    </row>
    <row r="113" spans="2:15" s="1" customFormat="1" x14ac:dyDescent="0.35">
      <c r="B113" s="157">
        <f t="shared" si="5"/>
        <v>0</v>
      </c>
      <c r="C113"/>
      <c r="D113"/>
      <c r="E113"/>
      <c r="F113"/>
      <c r="G113" s="78"/>
      <c r="H113" s="78"/>
      <c r="I113" s="78"/>
      <c r="J113" s="78"/>
      <c r="K113" s="78"/>
      <c r="L113" s="78"/>
      <c r="M113" s="78"/>
      <c r="N113" s="78"/>
      <c r="O113" s="114"/>
    </row>
    <row r="114" spans="2:15" s="1" customFormat="1" x14ac:dyDescent="0.35">
      <c r="B114" s="157">
        <f t="shared" si="5"/>
        <v>0</v>
      </c>
      <c r="C114"/>
      <c r="D114"/>
      <c r="E114"/>
      <c r="F114"/>
      <c r="G114" s="78"/>
      <c r="H114" s="78"/>
      <c r="I114" s="78"/>
      <c r="J114" s="78"/>
      <c r="K114" s="78"/>
      <c r="L114" s="78"/>
      <c r="M114" s="78"/>
      <c r="N114" s="78"/>
      <c r="O114" s="114"/>
    </row>
    <row r="115" spans="2:15" s="1" customFormat="1" x14ac:dyDescent="0.35">
      <c r="B115" s="157">
        <f t="shared" si="5"/>
        <v>0</v>
      </c>
      <c r="C115"/>
      <c r="D115"/>
      <c r="E115"/>
      <c r="F115"/>
      <c r="G115" s="78"/>
      <c r="H115" s="78"/>
      <c r="I115" s="78"/>
      <c r="J115" s="78"/>
      <c r="K115" s="78"/>
      <c r="L115" s="78"/>
      <c r="M115" s="78"/>
      <c r="N115" s="78"/>
      <c r="O115" s="114"/>
    </row>
    <row r="116" spans="2:15" s="1" customFormat="1" x14ac:dyDescent="0.35">
      <c r="B116" s="157">
        <f t="shared" si="5"/>
        <v>0</v>
      </c>
      <c r="C116"/>
      <c r="D116"/>
      <c r="E116"/>
      <c r="F116"/>
      <c r="G116" s="78"/>
      <c r="H116" s="78"/>
      <c r="I116" s="78"/>
      <c r="J116" s="78"/>
      <c r="K116" s="78"/>
      <c r="L116" s="78"/>
      <c r="M116" s="78"/>
      <c r="N116" s="78"/>
      <c r="O116" s="114"/>
    </row>
    <row r="117" spans="2:15" s="1" customFormat="1" x14ac:dyDescent="0.35">
      <c r="B117" s="157">
        <f t="shared" si="5"/>
        <v>0</v>
      </c>
      <c r="C117"/>
      <c r="D117"/>
      <c r="E117"/>
      <c r="F117"/>
      <c r="G117" s="78"/>
      <c r="H117" s="78"/>
      <c r="I117" s="78"/>
      <c r="J117" s="78"/>
      <c r="K117" s="78"/>
      <c r="L117" s="78"/>
      <c r="M117" s="78"/>
      <c r="N117" s="78"/>
      <c r="O117" s="114"/>
    </row>
    <row r="118" spans="2:15" s="1" customFormat="1" x14ac:dyDescent="0.35">
      <c r="B118" s="157">
        <f t="shared" si="5"/>
        <v>0</v>
      </c>
      <c r="C118"/>
      <c r="D118"/>
      <c r="E118"/>
      <c r="F118"/>
      <c r="G118" s="78"/>
      <c r="H118" s="78"/>
      <c r="I118" s="78"/>
      <c r="J118" s="78"/>
      <c r="K118" s="78"/>
      <c r="L118" s="78"/>
      <c r="M118" s="78"/>
      <c r="N118" s="78"/>
      <c r="O118" s="114"/>
    </row>
    <row r="119" spans="2:15" s="1" customFormat="1" x14ac:dyDescent="0.35">
      <c r="B119" s="157">
        <f t="shared" si="5"/>
        <v>0</v>
      </c>
      <c r="C119"/>
      <c r="D119"/>
      <c r="E119"/>
      <c r="F119"/>
      <c r="G119" s="78"/>
      <c r="H119" s="78"/>
      <c r="I119" s="78"/>
      <c r="J119" s="78"/>
      <c r="K119" s="78"/>
      <c r="L119" s="78"/>
      <c r="M119" s="78"/>
      <c r="N119" s="78"/>
      <c r="O119" s="114"/>
    </row>
    <row r="120" spans="2:15" s="1" customFormat="1" x14ac:dyDescent="0.35">
      <c r="B120" s="157">
        <f t="shared" si="5"/>
        <v>0</v>
      </c>
      <c r="C120"/>
      <c r="D120"/>
      <c r="E120"/>
      <c r="F120"/>
      <c r="G120" s="78"/>
      <c r="H120" s="78"/>
      <c r="I120" s="78"/>
      <c r="J120" s="78"/>
      <c r="K120" s="78"/>
      <c r="L120" s="78"/>
      <c r="M120" s="78"/>
      <c r="N120" s="78"/>
      <c r="O120" s="114"/>
    </row>
    <row r="121" spans="2:15" s="1" customFormat="1" x14ac:dyDescent="0.35">
      <c r="B121" s="157">
        <f t="shared" si="5"/>
        <v>0</v>
      </c>
      <c r="C121"/>
      <c r="D121"/>
      <c r="E121"/>
      <c r="F121"/>
      <c r="G121" s="78"/>
      <c r="H121" s="78"/>
      <c r="I121" s="78"/>
      <c r="J121" s="78"/>
      <c r="K121" s="78"/>
      <c r="L121" s="78"/>
      <c r="M121" s="78"/>
      <c r="N121" s="78"/>
      <c r="O121" s="114"/>
    </row>
    <row r="122" spans="2:15" s="1" customFormat="1" x14ac:dyDescent="0.35">
      <c r="B122" s="157">
        <f t="shared" si="5"/>
        <v>0</v>
      </c>
      <c r="C122"/>
      <c r="D122"/>
      <c r="E122"/>
      <c r="F122"/>
      <c r="G122" s="78"/>
      <c r="H122" s="78"/>
      <c r="I122" s="78"/>
      <c r="J122" s="78"/>
      <c r="K122" s="78"/>
      <c r="L122" s="78"/>
      <c r="M122" s="78"/>
      <c r="N122" s="78"/>
      <c r="O122" s="114"/>
    </row>
    <row r="123" spans="2:15" s="1" customFormat="1" x14ac:dyDescent="0.35">
      <c r="B123" s="157">
        <f t="shared" si="5"/>
        <v>0</v>
      </c>
      <c r="C123"/>
      <c r="D123"/>
      <c r="E123"/>
      <c r="F123"/>
      <c r="G123" s="78"/>
      <c r="H123" s="78"/>
      <c r="I123" s="78"/>
      <c r="J123" s="78"/>
      <c r="K123" s="78"/>
      <c r="L123" s="78"/>
      <c r="M123" s="78"/>
      <c r="N123" s="78"/>
      <c r="O123" s="114"/>
    </row>
    <row r="124" spans="2:15" s="1" customFormat="1" x14ac:dyDescent="0.35">
      <c r="B124" s="157">
        <f t="shared" si="5"/>
        <v>0</v>
      </c>
      <c r="C124"/>
      <c r="D124"/>
      <c r="E124"/>
      <c r="F124"/>
      <c r="G124" s="78"/>
      <c r="H124" s="78"/>
      <c r="I124" s="78"/>
      <c r="J124" s="78"/>
      <c r="K124" s="78"/>
      <c r="L124" s="78"/>
      <c r="M124" s="78"/>
      <c r="N124" s="78"/>
      <c r="O124" s="114"/>
    </row>
    <row r="125" spans="2:15" s="1" customFormat="1" x14ac:dyDescent="0.35">
      <c r="B125" s="157">
        <f t="shared" si="5"/>
        <v>0</v>
      </c>
      <c r="C125"/>
      <c r="D125"/>
      <c r="E125"/>
      <c r="F125"/>
      <c r="G125" s="78"/>
      <c r="H125" s="78"/>
      <c r="I125" s="78"/>
      <c r="J125" s="78"/>
      <c r="K125" s="78"/>
      <c r="L125" s="78"/>
      <c r="M125" s="78"/>
      <c r="N125" s="78"/>
      <c r="O125" s="114"/>
    </row>
    <row r="126" spans="2:15" s="1" customFormat="1" x14ac:dyDescent="0.35">
      <c r="B126" s="157">
        <f t="shared" si="5"/>
        <v>0</v>
      </c>
      <c r="C126"/>
      <c r="D126"/>
      <c r="E126"/>
      <c r="F126"/>
      <c r="G126" s="78"/>
      <c r="H126" s="78"/>
      <c r="I126" s="78"/>
      <c r="J126" s="78"/>
      <c r="K126" s="78"/>
      <c r="L126" s="78"/>
      <c r="M126" s="78"/>
      <c r="N126" s="78"/>
      <c r="O126" s="114"/>
    </row>
    <row r="127" spans="2:15" s="1" customFormat="1" x14ac:dyDescent="0.35">
      <c r="B127" s="157">
        <f t="shared" si="5"/>
        <v>0</v>
      </c>
      <c r="C127"/>
      <c r="D127"/>
      <c r="E127"/>
      <c r="F127"/>
      <c r="G127" s="78"/>
      <c r="H127" s="78"/>
      <c r="I127" s="78"/>
      <c r="J127" s="78"/>
      <c r="K127" s="78"/>
      <c r="L127" s="78"/>
      <c r="M127" s="78"/>
      <c r="N127" s="78"/>
      <c r="O127" s="114"/>
    </row>
    <row r="128" spans="2:15" s="1" customFormat="1" x14ac:dyDescent="0.35">
      <c r="B128" s="157">
        <f t="shared" si="5"/>
        <v>0</v>
      </c>
      <c r="C128"/>
      <c r="D128"/>
      <c r="E128"/>
      <c r="F128"/>
      <c r="G128" s="78"/>
      <c r="H128" s="78"/>
      <c r="I128" s="78"/>
      <c r="J128" s="78"/>
      <c r="K128" s="78"/>
      <c r="L128" s="78"/>
      <c r="M128" s="78"/>
      <c r="N128" s="78"/>
      <c r="O128" s="114"/>
    </row>
    <row r="129" spans="2:15" s="1" customFormat="1" x14ac:dyDescent="0.35">
      <c r="B129" s="158">
        <f t="shared" si="5"/>
        <v>0</v>
      </c>
      <c r="C129"/>
      <c r="D129"/>
      <c r="E129"/>
      <c r="F129"/>
      <c r="G129" s="79"/>
      <c r="H129" s="79"/>
      <c r="I129" s="79"/>
      <c r="J129" s="79"/>
      <c r="K129" s="79"/>
      <c r="L129" s="79"/>
      <c r="M129" s="79"/>
      <c r="N129" s="78"/>
      <c r="O129" s="114"/>
    </row>
    <row r="130" spans="2:15" s="1" customFormat="1" x14ac:dyDescent="0.35">
      <c r="B130" s="5" t="s">
        <v>365</v>
      </c>
      <c r="C130"/>
      <c r="D130"/>
      <c r="E130"/>
      <c r="F130"/>
      <c r="G130" s="79"/>
      <c r="H130" s="79"/>
      <c r="I130" s="79"/>
      <c r="J130" s="79"/>
      <c r="K130" s="79"/>
      <c r="L130" s="79"/>
      <c r="M130" s="79"/>
      <c r="N130" s="78"/>
      <c r="O130" s="114"/>
    </row>
    <row r="131" spans="2:15" s="1" customFormat="1" x14ac:dyDescent="0.35">
      <c r="B131" s="5" t="s">
        <v>366</v>
      </c>
      <c r="C131"/>
      <c r="D131"/>
      <c r="E131"/>
      <c r="F131"/>
      <c r="G131" s="79"/>
      <c r="H131" s="79"/>
      <c r="I131" s="79"/>
      <c r="J131" s="79"/>
      <c r="K131" s="79"/>
      <c r="L131" s="79"/>
      <c r="M131" s="79"/>
      <c r="N131" s="78"/>
      <c r="O131" s="114"/>
    </row>
    <row r="132" spans="2:15" s="1" customFormat="1" x14ac:dyDescent="0.35">
      <c r="B132" s="5" t="s">
        <v>367</v>
      </c>
      <c r="C132"/>
      <c r="D132"/>
      <c r="E132"/>
      <c r="F132"/>
      <c r="G132" s="79"/>
      <c r="H132" s="79"/>
      <c r="I132" s="79"/>
      <c r="J132" s="79"/>
      <c r="K132" s="79"/>
      <c r="L132" s="79"/>
      <c r="M132" s="79"/>
      <c r="N132" s="78"/>
      <c r="O132" s="114"/>
    </row>
    <row r="133" spans="2:15" s="1" customFormat="1" x14ac:dyDescent="0.35">
      <c r="B133" s="5" t="s">
        <v>368</v>
      </c>
      <c r="C133"/>
      <c r="D133"/>
      <c r="E133"/>
      <c r="F133"/>
      <c r="G133" s="79"/>
      <c r="H133" s="79"/>
      <c r="I133" s="79"/>
      <c r="J133" s="79"/>
      <c r="K133" s="79"/>
      <c r="L133" s="79"/>
      <c r="M133" s="79"/>
      <c r="N133" s="78"/>
      <c r="O133" s="114"/>
    </row>
    <row r="134" spans="2:15" s="1" customFormat="1" x14ac:dyDescent="0.35">
      <c r="B134" s="5" t="s">
        <v>369</v>
      </c>
      <c r="C134"/>
      <c r="D134"/>
      <c r="E134"/>
      <c r="F134"/>
      <c r="G134" s="79"/>
      <c r="H134" s="79"/>
      <c r="I134" s="79"/>
      <c r="J134" s="79"/>
      <c r="K134" s="79"/>
      <c r="L134" s="79"/>
      <c r="M134" s="79"/>
      <c r="N134" s="78"/>
      <c r="O134" s="114"/>
    </row>
    <row r="135" spans="2:15" s="1" customFormat="1" x14ac:dyDescent="0.35">
      <c r="B135" s="5" t="s">
        <v>370</v>
      </c>
      <c r="C135"/>
      <c r="D135"/>
      <c r="E135"/>
      <c r="F135"/>
      <c r="G135" s="79"/>
      <c r="H135" s="79"/>
      <c r="I135" s="79"/>
      <c r="J135" s="79"/>
      <c r="K135" s="79"/>
      <c r="L135" s="79"/>
      <c r="M135" s="79"/>
      <c r="N135" s="78"/>
      <c r="O135" s="114"/>
    </row>
    <row r="136" spans="2:15" s="1" customFormat="1" x14ac:dyDescent="0.35">
      <c r="B136" s="5" t="s">
        <v>371</v>
      </c>
      <c r="C136"/>
      <c r="D136"/>
      <c r="E136"/>
      <c r="F136"/>
      <c r="G136" s="79"/>
      <c r="H136" s="79"/>
      <c r="I136" s="79"/>
      <c r="J136" s="79"/>
      <c r="K136" s="79"/>
      <c r="L136" s="79"/>
      <c r="M136" s="79"/>
      <c r="N136" s="79"/>
      <c r="O136" s="116"/>
    </row>
    <row r="137" spans="2:15" s="1" customFormat="1" x14ac:dyDescent="0.35">
      <c r="B137" s="55" t="s">
        <v>344</v>
      </c>
      <c r="C137"/>
      <c r="D137"/>
      <c r="E137"/>
      <c r="F137"/>
      <c r="G137" s="23"/>
      <c r="H137" s="23"/>
      <c r="I137" s="23"/>
      <c r="J137" s="23"/>
      <c r="K137" s="23"/>
      <c r="L137" s="23"/>
      <c r="M137" s="23"/>
      <c r="N137" s="23"/>
      <c r="O137" s="37"/>
    </row>
    <row r="138" spans="2:15" s="1" customFormat="1" x14ac:dyDescent="0.35">
      <c r="B138" s="117"/>
      <c r="C138"/>
      <c r="D138"/>
      <c r="E138"/>
      <c r="F138"/>
      <c r="G138" s="77"/>
      <c r="H138" s="77"/>
      <c r="I138" s="77"/>
      <c r="J138" s="77"/>
      <c r="K138" s="77"/>
      <c r="L138" s="77"/>
      <c r="M138" s="77"/>
      <c r="N138" s="77"/>
      <c r="O138" s="112"/>
    </row>
    <row r="139" spans="2:15" s="1" customFormat="1" x14ac:dyDescent="0.35">
      <c r="B139" s="118"/>
      <c r="C139"/>
      <c r="D139"/>
      <c r="E139"/>
      <c r="F139"/>
      <c r="G139" s="78"/>
      <c r="H139" s="78"/>
      <c r="I139" s="78"/>
      <c r="J139" s="78"/>
      <c r="K139" s="78"/>
      <c r="L139" s="78"/>
      <c r="M139" s="78"/>
      <c r="N139" s="79"/>
      <c r="O139" s="116"/>
    </row>
    <row r="140" spans="2:15" s="1" customFormat="1" x14ac:dyDescent="0.35">
      <c r="B140" s="49"/>
      <c r="C140"/>
      <c r="D140"/>
      <c r="E140"/>
      <c r="F140"/>
      <c r="G140" s="23"/>
      <c r="H140" s="23"/>
      <c r="I140" s="23"/>
      <c r="J140" s="23"/>
      <c r="K140" s="23"/>
      <c r="L140" s="23"/>
      <c r="M140" s="23"/>
      <c r="N140" s="23"/>
      <c r="O140" s="37"/>
    </row>
    <row r="141" spans="2:15" s="1" customFormat="1" x14ac:dyDescent="0.35">
      <c r="B141" s="35" t="s">
        <v>375</v>
      </c>
      <c r="C141"/>
      <c r="D141"/>
      <c r="E141"/>
      <c r="F141"/>
      <c r="G141" s="23"/>
      <c r="H141" s="23"/>
      <c r="I141" s="23"/>
      <c r="J141" s="23"/>
      <c r="K141" s="23"/>
      <c r="L141" s="23"/>
      <c r="M141" s="23"/>
      <c r="N141" s="23"/>
      <c r="O141" s="37"/>
    </row>
    <row r="142" spans="2:15" s="1" customFormat="1" ht="8.15" customHeight="1" x14ac:dyDescent="0.35">
      <c r="B142" s="35"/>
      <c r="C142"/>
      <c r="D142"/>
      <c r="E142"/>
      <c r="F142"/>
      <c r="G142" s="23"/>
      <c r="H142" s="23"/>
      <c r="I142" s="23"/>
      <c r="J142" s="23"/>
      <c r="K142" s="23"/>
      <c r="L142" s="23"/>
      <c r="M142" s="23"/>
      <c r="N142" s="23"/>
      <c r="O142" s="37"/>
    </row>
    <row r="143" spans="2:15" s="1" customFormat="1" x14ac:dyDescent="0.35">
      <c r="B143" s="36" t="s">
        <v>418</v>
      </c>
      <c r="C143"/>
      <c r="D143"/>
      <c r="E143"/>
      <c r="F143"/>
      <c r="G143" s="23"/>
      <c r="H143" s="23"/>
      <c r="I143" s="23"/>
      <c r="J143" s="23"/>
      <c r="K143" s="23"/>
      <c r="L143" s="23"/>
      <c r="M143" s="23"/>
      <c r="N143" s="23"/>
      <c r="O143" s="37"/>
    </row>
    <row r="144" spans="2:15" s="1" customFormat="1" x14ac:dyDescent="0.35">
      <c r="B144" s="38" t="s">
        <v>425</v>
      </c>
      <c r="C144"/>
      <c r="D144"/>
      <c r="E144"/>
      <c r="F144"/>
      <c r="G144" s="77"/>
      <c r="H144" s="77"/>
      <c r="I144" s="77"/>
      <c r="J144" s="77"/>
      <c r="K144" s="77"/>
      <c r="L144" s="77"/>
      <c r="M144" s="77"/>
      <c r="N144" s="77"/>
      <c r="O144" s="112"/>
    </row>
    <row r="145" spans="1:16" s="1" customFormat="1" x14ac:dyDescent="0.35">
      <c r="B145" s="38" t="s">
        <v>426</v>
      </c>
      <c r="C145"/>
      <c r="D145"/>
      <c r="E145"/>
      <c r="F145"/>
      <c r="G145" s="77"/>
      <c r="H145" s="77"/>
      <c r="I145" s="77"/>
      <c r="J145" s="77"/>
      <c r="K145" s="77"/>
      <c r="L145" s="77"/>
      <c r="M145" s="77"/>
      <c r="N145" s="217"/>
      <c r="O145" s="218"/>
    </row>
    <row r="146" spans="1:16" s="1" customFormat="1" ht="5.15" customHeight="1" x14ac:dyDescent="0.35">
      <c r="B146" s="38"/>
      <c r="C146"/>
      <c r="D146"/>
      <c r="E146"/>
      <c r="F146"/>
      <c r="G146" s="23"/>
      <c r="H146" s="23"/>
      <c r="I146" s="23"/>
      <c r="J146" s="23"/>
      <c r="K146" s="23"/>
      <c r="L146" s="23"/>
      <c r="M146" s="23"/>
      <c r="N146" s="23"/>
      <c r="O146" s="37"/>
    </row>
    <row r="147" spans="1:16" s="1" customFormat="1" x14ac:dyDescent="0.35">
      <c r="B147" s="36" t="s">
        <v>420</v>
      </c>
      <c r="C147"/>
      <c r="D147"/>
      <c r="E147"/>
      <c r="F147"/>
      <c r="G147" s="23"/>
      <c r="H147" s="23"/>
      <c r="I147" s="23"/>
      <c r="J147" s="23"/>
      <c r="K147" s="23"/>
      <c r="L147" s="23"/>
      <c r="M147" s="23"/>
      <c r="N147" s="23"/>
      <c r="O147" s="37"/>
    </row>
    <row r="148" spans="1:16" s="1" customFormat="1" x14ac:dyDescent="0.35">
      <c r="B148" s="38" t="s">
        <v>425</v>
      </c>
      <c r="C148"/>
      <c r="D148"/>
      <c r="E148"/>
      <c r="F148"/>
      <c r="G148" s="77"/>
      <c r="H148" s="77"/>
      <c r="I148" s="77"/>
      <c r="J148" s="77"/>
      <c r="K148" s="77"/>
      <c r="L148" s="77"/>
      <c r="M148" s="77"/>
      <c r="N148" s="77"/>
      <c r="O148" s="112"/>
    </row>
    <row r="149" spans="1:16" s="1" customFormat="1" x14ac:dyDescent="0.35">
      <c r="B149" s="38" t="s">
        <v>426</v>
      </c>
      <c r="C149"/>
      <c r="D149"/>
      <c r="E149"/>
      <c r="F149"/>
      <c r="G149" s="77"/>
      <c r="H149" s="77"/>
      <c r="I149" s="77"/>
      <c r="J149" s="77"/>
      <c r="K149" s="77"/>
      <c r="L149" s="77"/>
      <c r="M149" s="77"/>
      <c r="N149" s="217"/>
      <c r="O149" s="218"/>
    </row>
    <row r="150" spans="1:16" s="1" customFormat="1" x14ac:dyDescent="0.35">
      <c r="B150" s="119"/>
      <c r="C150" s="28"/>
      <c r="D150" s="28"/>
      <c r="E150" s="28"/>
      <c r="F150" s="28"/>
      <c r="G150" s="120"/>
      <c r="H150" s="120"/>
      <c r="I150" s="120"/>
      <c r="J150" s="120"/>
      <c r="K150" s="120"/>
      <c r="L150" s="120"/>
      <c r="M150" s="120"/>
      <c r="N150" s="120"/>
      <c r="O150" s="121"/>
    </row>
    <row r="151" spans="1:16" s="1" customFormat="1" x14ac:dyDescent="0.35">
      <c r="B151" s="125"/>
      <c r="C151" s="30"/>
      <c r="D151" s="30"/>
      <c r="E151" s="30"/>
      <c r="F151" s="30"/>
      <c r="G151" s="125"/>
      <c r="H151" s="125"/>
      <c r="I151" s="125"/>
      <c r="J151" s="125"/>
      <c r="K151" s="125"/>
      <c r="L151" s="125"/>
      <c r="M151" s="125"/>
      <c r="N151" s="125"/>
      <c r="O151" s="125"/>
    </row>
    <row r="152" spans="1:16" x14ac:dyDescent="0.35"/>
    <row r="153" spans="1:16" x14ac:dyDescent="0.35">
      <c r="A153" t="s">
        <v>327</v>
      </c>
      <c r="B153" t="s">
        <v>327</v>
      </c>
      <c r="C153" t="s">
        <v>327</v>
      </c>
      <c r="D153" t="s">
        <v>327</v>
      </c>
      <c r="E153" t="s">
        <v>327</v>
      </c>
      <c r="F153" t="s">
        <v>327</v>
      </c>
      <c r="G153" t="s">
        <v>327</v>
      </c>
      <c r="H153" t="s">
        <v>327</v>
      </c>
      <c r="I153" t="s">
        <v>327</v>
      </c>
      <c r="J153" t="s">
        <v>327</v>
      </c>
      <c r="K153" t="s">
        <v>327</v>
      </c>
      <c r="L153" t="s">
        <v>327</v>
      </c>
      <c r="M153" t="s">
        <v>327</v>
      </c>
      <c r="N153" t="s">
        <v>327</v>
      </c>
      <c r="O153" t="s">
        <v>327</v>
      </c>
      <c r="P153" t="s">
        <v>327</v>
      </c>
    </row>
    <row r="154" spans="1:16" x14ac:dyDescent="0.35"/>
    <row r="155" spans="1:16" x14ac:dyDescent="0.35"/>
    <row r="156" spans="1:16" x14ac:dyDescent="0.35"/>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row r="166" x14ac:dyDescent="0.35"/>
  </sheetData>
  <mergeCells count="3">
    <mergeCell ref="D2:O2"/>
    <mergeCell ref="B4:O4"/>
    <mergeCell ref="B8:O14"/>
  </mergeCells>
  <dataValidations count="1">
    <dataValidation type="list" errorStyle="warning" allowBlank="1" showInputMessage="1" showErrorMessage="1" errorTitle="Município não existente" error="Por favor selecionar o município a partir da lista." sqref="B50:B85" xr:uid="{00000000-0002-0000-0C00-000000000000}">
      <formula1>Municípios</formula1>
    </dataValidation>
  </dataValidations>
  <pageMargins left="0.7" right="0.7" top="0.75" bottom="0.75" header="0.3" footer="0.3"/>
  <pageSetup paperSize="8" scale="7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V171"/>
  <sheetViews>
    <sheetView showGridLines="0" zoomScale="70" zoomScaleNormal="70" workbookViewId="0">
      <pane ySplit="3" topLeftCell="A16" activePane="bottomLeft" state="frozen"/>
      <selection activeCell="C157" sqref="C157"/>
      <selection pane="bottomLeft" activeCell="G31" sqref="G31"/>
    </sheetView>
  </sheetViews>
  <sheetFormatPr defaultColWidth="0" defaultRowHeight="14.5" zeroHeight="1" x14ac:dyDescent="0.35"/>
  <cols>
    <col min="1" max="1" width="2.81640625" customWidth="1"/>
    <col min="2" max="2" width="48.542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32</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46" t="s">
        <v>548</v>
      </c>
      <c r="C8" s="447"/>
      <c r="D8" s="447"/>
      <c r="E8" s="447"/>
      <c r="F8" s="447"/>
      <c r="G8" s="447"/>
      <c r="H8" s="447"/>
      <c r="I8" s="447"/>
      <c r="J8" s="447"/>
      <c r="K8" s="447"/>
      <c r="L8" s="447"/>
      <c r="M8" s="447"/>
      <c r="N8" s="447"/>
      <c r="O8" s="448"/>
    </row>
    <row r="9" spans="2:15" x14ac:dyDescent="0.35">
      <c r="B9" s="446"/>
      <c r="C9" s="447"/>
      <c r="D9" s="447"/>
      <c r="E9" s="447"/>
      <c r="F9" s="447"/>
      <c r="G9" s="447"/>
      <c r="H9" s="447"/>
      <c r="I9" s="447"/>
      <c r="J9" s="447"/>
      <c r="K9" s="447"/>
      <c r="L9" s="447"/>
      <c r="M9" s="447"/>
      <c r="N9" s="447"/>
      <c r="O9" s="448"/>
    </row>
    <row r="10" spans="2:15" x14ac:dyDescent="0.35">
      <c r="B10" s="446"/>
      <c r="C10" s="447"/>
      <c r="D10" s="447"/>
      <c r="E10" s="447"/>
      <c r="F10" s="447"/>
      <c r="G10" s="447"/>
      <c r="H10" s="447"/>
      <c r="I10" s="447"/>
      <c r="J10" s="447"/>
      <c r="K10" s="447"/>
      <c r="L10" s="447"/>
      <c r="M10" s="447"/>
      <c r="N10" s="447"/>
      <c r="O10" s="448"/>
    </row>
    <row r="11" spans="2:15" x14ac:dyDescent="0.35">
      <c r="B11" s="446"/>
      <c r="C11" s="447"/>
      <c r="D11" s="447"/>
      <c r="E11" s="447"/>
      <c r="F11" s="447"/>
      <c r="G11" s="447"/>
      <c r="H11" s="447"/>
      <c r="I11" s="447"/>
      <c r="J11" s="447"/>
      <c r="K11" s="447"/>
      <c r="L11" s="447"/>
      <c r="M11" s="447"/>
      <c r="N11" s="447"/>
      <c r="O11" s="448"/>
    </row>
    <row r="12" spans="2:15" x14ac:dyDescent="0.35">
      <c r="B12" s="446"/>
      <c r="C12" s="447"/>
      <c r="D12" s="447"/>
      <c r="E12" s="447"/>
      <c r="F12" s="447"/>
      <c r="G12" s="447"/>
      <c r="H12" s="447"/>
      <c r="I12" s="447"/>
      <c r="J12" s="447"/>
      <c r="K12" s="447"/>
      <c r="L12" s="447"/>
      <c r="M12" s="447"/>
      <c r="N12" s="447"/>
      <c r="O12" s="448"/>
    </row>
    <row r="13" spans="2:15" x14ac:dyDescent="0.35">
      <c r="B13" s="446"/>
      <c r="C13" s="447"/>
      <c r="D13" s="447"/>
      <c r="E13" s="447"/>
      <c r="F13" s="447"/>
      <c r="G13" s="447"/>
      <c r="H13" s="447"/>
      <c r="I13" s="447"/>
      <c r="J13" s="447"/>
      <c r="K13" s="447"/>
      <c r="L13" s="447"/>
      <c r="M13" s="447"/>
      <c r="N13" s="447"/>
      <c r="O13" s="448"/>
    </row>
    <row r="14" spans="2:15" ht="108.65" customHeight="1" x14ac:dyDescent="0.35">
      <c r="B14" s="446"/>
      <c r="C14" s="447"/>
      <c r="D14" s="447"/>
      <c r="E14" s="447"/>
      <c r="F14" s="447"/>
      <c r="G14" s="447"/>
      <c r="H14" s="447"/>
      <c r="I14" s="447"/>
      <c r="J14" s="447"/>
      <c r="K14" s="447"/>
      <c r="L14" s="447"/>
      <c r="M14" s="447"/>
      <c r="N14" s="447"/>
      <c r="O14" s="448"/>
    </row>
    <row r="15" spans="2:15" x14ac:dyDescent="0.35">
      <c r="B15" s="27"/>
      <c r="C15" s="28"/>
      <c r="D15" s="28"/>
      <c r="E15" s="28"/>
      <c r="F15" s="28"/>
      <c r="G15" s="28"/>
      <c r="H15" s="28"/>
      <c r="I15" s="28"/>
      <c r="J15" s="28"/>
      <c r="K15" s="28"/>
      <c r="L15" s="28"/>
      <c r="M15" s="28"/>
      <c r="N15" s="28"/>
      <c r="O15" s="29"/>
    </row>
    <row r="16" spans="2:15" x14ac:dyDescent="0.35"/>
    <row r="17" spans="2:22" ht="30" customHeight="1" x14ac:dyDescent="0.35">
      <c r="B17" s="400" t="s">
        <v>408</v>
      </c>
      <c r="C17" s="401" t="s">
        <v>409</v>
      </c>
      <c r="D17" s="401"/>
      <c r="E17" s="401" t="s">
        <v>410</v>
      </c>
      <c r="F17" s="402"/>
      <c r="G17" s="351">
        <v>2023</v>
      </c>
      <c r="H17" s="351">
        <f t="shared" ref="H17:N17" si="0">+G17+1</f>
        <v>2024</v>
      </c>
      <c r="I17" s="351">
        <f t="shared" si="0"/>
        <v>2025</v>
      </c>
      <c r="J17" s="351">
        <f t="shared" si="0"/>
        <v>2026</v>
      </c>
      <c r="K17" s="351">
        <f t="shared" si="0"/>
        <v>2027</v>
      </c>
      <c r="L17" s="351">
        <f t="shared" si="0"/>
        <v>2028</v>
      </c>
      <c r="M17" s="351">
        <f t="shared" si="0"/>
        <v>2029</v>
      </c>
      <c r="N17" s="351">
        <f t="shared" si="0"/>
        <v>2030</v>
      </c>
      <c r="O17" s="403" t="s">
        <v>411</v>
      </c>
    </row>
    <row r="18" spans="2:22" x14ac:dyDescent="0.35">
      <c r="B18" s="328"/>
      <c r="O18" s="329"/>
    </row>
    <row r="19" spans="2:22" x14ac:dyDescent="0.35">
      <c r="B19" s="417" t="s">
        <v>507</v>
      </c>
      <c r="C19" s="418">
        <f>360000/3</f>
        <v>120000</v>
      </c>
      <c r="D19" s="253"/>
      <c r="E19" s="209">
        <v>15</v>
      </c>
      <c r="F19" s="143"/>
      <c r="G19" s="384">
        <v>0</v>
      </c>
      <c r="H19" s="383">
        <v>0</v>
      </c>
      <c r="I19" s="383">
        <v>8000</v>
      </c>
      <c r="J19" s="383">
        <v>8000</v>
      </c>
      <c r="K19" s="383">
        <v>8000</v>
      </c>
      <c r="L19" s="383">
        <v>8000</v>
      </c>
      <c r="M19" s="383">
        <v>8000</v>
      </c>
      <c r="N19" s="383">
        <v>8000</v>
      </c>
      <c r="O19" s="408" t="s">
        <v>536</v>
      </c>
      <c r="P19">
        <f t="shared" ref="P19:V20" si="1">IF(($J19=P$8),($F19*$G19),0)</f>
        <v>0</v>
      </c>
      <c r="Q19" s="419">
        <f t="shared" si="1"/>
        <v>0</v>
      </c>
      <c r="R19" s="419">
        <f t="shared" si="1"/>
        <v>0</v>
      </c>
      <c r="S19" s="419">
        <f t="shared" si="1"/>
        <v>0</v>
      </c>
      <c r="T19" s="419">
        <f t="shared" si="1"/>
        <v>0</v>
      </c>
      <c r="U19" s="419">
        <f t="shared" si="1"/>
        <v>0</v>
      </c>
      <c r="V19" s="419">
        <f t="shared" si="1"/>
        <v>0</v>
      </c>
    </row>
    <row r="20" spans="2:22" x14ac:dyDescent="0.35">
      <c r="B20" s="420" t="s">
        <v>551</v>
      </c>
      <c r="C20" s="418">
        <v>14100</v>
      </c>
      <c r="E20" s="209">
        <v>0</v>
      </c>
      <c r="G20" s="384">
        <v>0</v>
      </c>
      <c r="H20" s="384">
        <v>14100</v>
      </c>
      <c r="I20" s="384">
        <v>0</v>
      </c>
      <c r="J20" s="384">
        <v>0</v>
      </c>
      <c r="K20" s="384">
        <v>0</v>
      </c>
      <c r="L20" s="384">
        <v>0</v>
      </c>
      <c r="M20" s="384">
        <v>0</v>
      </c>
      <c r="N20" s="384">
        <v>0</v>
      </c>
      <c r="O20" s="408" t="s">
        <v>536</v>
      </c>
      <c r="P20">
        <f t="shared" si="1"/>
        <v>0</v>
      </c>
      <c r="Q20" s="419">
        <f t="shared" si="1"/>
        <v>0</v>
      </c>
      <c r="R20" s="419">
        <f t="shared" si="1"/>
        <v>0</v>
      </c>
      <c r="S20" s="419">
        <f t="shared" si="1"/>
        <v>0</v>
      </c>
      <c r="T20" s="419">
        <f t="shared" si="1"/>
        <v>0</v>
      </c>
      <c r="U20" s="419">
        <f t="shared" si="1"/>
        <v>0</v>
      </c>
      <c r="V20" s="419">
        <f t="shared" si="1"/>
        <v>0</v>
      </c>
    </row>
    <row r="21" spans="2:22" x14ac:dyDescent="0.35">
      <c r="B21" s="420" t="s">
        <v>551</v>
      </c>
      <c r="C21" s="418">
        <v>14100</v>
      </c>
      <c r="E21" s="209">
        <v>0</v>
      </c>
      <c r="G21" s="384">
        <v>0</v>
      </c>
      <c r="H21" s="384">
        <v>0</v>
      </c>
      <c r="I21" s="384">
        <v>0</v>
      </c>
      <c r="J21" s="384">
        <v>0</v>
      </c>
      <c r="K21" s="384">
        <v>0</v>
      </c>
      <c r="L21" s="384">
        <v>0</v>
      </c>
      <c r="M21" s="384">
        <v>14100</v>
      </c>
      <c r="N21" s="384">
        <v>0</v>
      </c>
      <c r="O21" s="407"/>
    </row>
    <row r="22" spans="2:22" x14ac:dyDescent="0.35">
      <c r="B22" s="404" t="s">
        <v>527</v>
      </c>
      <c r="C22" s="418">
        <v>43760</v>
      </c>
      <c r="D22" s="254"/>
      <c r="E22" s="211">
        <v>7</v>
      </c>
      <c r="F22" s="144"/>
      <c r="G22" s="384">
        <v>0</v>
      </c>
      <c r="H22" s="383">
        <v>0</v>
      </c>
      <c r="I22" s="383">
        <v>6251.4285714285706</v>
      </c>
      <c r="J22" s="383">
        <v>6251.4285714285706</v>
      </c>
      <c r="K22" s="383">
        <v>6251.4285714285706</v>
      </c>
      <c r="L22" s="383">
        <v>6251.4285714285706</v>
      </c>
      <c r="M22" s="383">
        <v>6251.4285714285706</v>
      </c>
      <c r="N22" s="383">
        <v>6251.4285714285706</v>
      </c>
      <c r="O22" s="405">
        <v>6251.4285714285706</v>
      </c>
    </row>
    <row r="23" spans="2:22" x14ac:dyDescent="0.35">
      <c r="B23" s="406" t="s">
        <v>528</v>
      </c>
      <c r="C23" s="418">
        <v>4063.0000000000005</v>
      </c>
      <c r="D23" s="254"/>
      <c r="E23" s="211">
        <v>7</v>
      </c>
      <c r="F23" s="144"/>
      <c r="G23" s="384">
        <v>0</v>
      </c>
      <c r="H23" s="383">
        <v>0</v>
      </c>
      <c r="I23" s="383">
        <v>580.42857142857144</v>
      </c>
      <c r="J23" s="383">
        <v>580.42857142857144</v>
      </c>
      <c r="K23" s="383">
        <v>580.42857142857144</v>
      </c>
      <c r="L23" s="383">
        <v>580.42857142857144</v>
      </c>
      <c r="M23" s="383">
        <v>580.42857142857144</v>
      </c>
      <c r="N23" s="383">
        <v>580.42857142857144</v>
      </c>
      <c r="O23" s="405">
        <v>580.42857142857144</v>
      </c>
    </row>
    <row r="24" spans="2:22" x14ac:dyDescent="0.35">
      <c r="B24" s="406" t="s">
        <v>529</v>
      </c>
      <c r="C24" s="382">
        <v>131260</v>
      </c>
      <c r="D24" s="254"/>
      <c r="E24" s="211">
        <v>10</v>
      </c>
      <c r="F24" s="144"/>
      <c r="G24" s="384">
        <v>0</v>
      </c>
      <c r="H24" s="383">
        <v>0</v>
      </c>
      <c r="I24" s="383">
        <v>18751.428571428569</v>
      </c>
      <c r="J24" s="383">
        <v>18751.428571428569</v>
      </c>
      <c r="K24" s="383">
        <v>18751.428571428569</v>
      </c>
      <c r="L24" s="383">
        <v>18751.428571428569</v>
      </c>
      <c r="M24" s="383">
        <v>18751.428571428569</v>
      </c>
      <c r="N24" s="383">
        <v>18751.428571428569</v>
      </c>
      <c r="O24" s="405">
        <v>18751.428571428569</v>
      </c>
    </row>
    <row r="25" spans="2:22" x14ac:dyDescent="0.35">
      <c r="B25" s="406" t="s">
        <v>543</v>
      </c>
      <c r="C25" s="382">
        <f>SUM(G25:O25)</f>
        <v>270000</v>
      </c>
      <c r="D25" s="254"/>
      <c r="E25" s="211"/>
      <c r="F25" s="144"/>
      <c r="G25" s="384">
        <v>0</v>
      </c>
      <c r="H25" s="383">
        <v>0</v>
      </c>
      <c r="I25" s="383">
        <f>2*22500</f>
        <v>45000</v>
      </c>
      <c r="J25" s="383">
        <f>2*22500</f>
        <v>45000</v>
      </c>
      <c r="K25" s="383">
        <f t="shared" ref="K25:N25" si="2">2*22500</f>
        <v>45000</v>
      </c>
      <c r="L25" s="383">
        <f t="shared" si="2"/>
        <v>45000</v>
      </c>
      <c r="M25" s="383">
        <f t="shared" si="2"/>
        <v>45000</v>
      </c>
      <c r="N25" s="383">
        <f t="shared" si="2"/>
        <v>45000</v>
      </c>
      <c r="O25" s="408" t="s">
        <v>536</v>
      </c>
    </row>
    <row r="26" spans="2:22" x14ac:dyDescent="0.35">
      <c r="B26" s="406" t="s">
        <v>531</v>
      </c>
      <c r="C26" s="382">
        <f>SUM(G26:O26)</f>
        <v>315000</v>
      </c>
      <c r="D26" s="254"/>
      <c r="E26" s="211"/>
      <c r="F26" s="144"/>
      <c r="G26" s="384">
        <v>0</v>
      </c>
      <c r="H26" s="383">
        <v>0</v>
      </c>
      <c r="I26" s="383">
        <f>3*17500</f>
        <v>52500</v>
      </c>
      <c r="J26" s="383">
        <f>3*17500</f>
        <v>52500</v>
      </c>
      <c r="K26" s="383">
        <f t="shared" ref="K26:N26" si="3">3*17500</f>
        <v>52500</v>
      </c>
      <c r="L26" s="383">
        <f t="shared" si="3"/>
        <v>52500</v>
      </c>
      <c r="M26" s="383">
        <f t="shared" si="3"/>
        <v>52500</v>
      </c>
      <c r="N26" s="383">
        <f t="shared" si="3"/>
        <v>52500</v>
      </c>
      <c r="O26" s="408" t="s">
        <v>536</v>
      </c>
    </row>
    <row r="27" spans="2:22" x14ac:dyDescent="0.35">
      <c r="B27" s="406" t="s">
        <v>530</v>
      </c>
      <c r="C27" s="382">
        <v>181250</v>
      </c>
      <c r="D27" s="254"/>
      <c r="E27" s="211">
        <v>10</v>
      </c>
      <c r="F27" s="144"/>
      <c r="G27" s="384">
        <v>0</v>
      </c>
      <c r="H27" s="383">
        <v>0</v>
      </c>
      <c r="I27" s="383">
        <v>18125</v>
      </c>
      <c r="J27" s="383">
        <v>18125</v>
      </c>
      <c r="K27" s="383">
        <v>18125</v>
      </c>
      <c r="L27" s="383">
        <v>18125</v>
      </c>
      <c r="M27" s="383">
        <v>18125</v>
      </c>
      <c r="N27" s="383">
        <v>18125</v>
      </c>
      <c r="O27" s="405">
        <v>18125</v>
      </c>
    </row>
    <row r="28" spans="2:22" x14ac:dyDescent="0.35">
      <c r="B28" s="406" t="s">
        <v>530</v>
      </c>
      <c r="C28" s="382">
        <v>181250</v>
      </c>
      <c r="D28" s="254"/>
      <c r="E28" s="211">
        <v>10</v>
      </c>
      <c r="F28" s="144"/>
      <c r="G28" s="384">
        <v>0</v>
      </c>
      <c r="H28" s="383">
        <v>0</v>
      </c>
      <c r="I28" s="383">
        <v>0</v>
      </c>
      <c r="J28" s="383">
        <v>0</v>
      </c>
      <c r="K28" s="383">
        <v>0</v>
      </c>
      <c r="L28" s="383">
        <v>0</v>
      </c>
      <c r="M28" s="383">
        <v>18125</v>
      </c>
      <c r="N28" s="383">
        <v>18125</v>
      </c>
      <c r="O28" s="405">
        <v>18125</v>
      </c>
    </row>
    <row r="29" spans="2:22" x14ac:dyDescent="0.35">
      <c r="B29" s="406"/>
      <c r="C29" s="210"/>
      <c r="D29" s="254"/>
      <c r="E29" s="211"/>
      <c r="F29" s="144"/>
      <c r="G29" s="150"/>
      <c r="H29" s="147"/>
      <c r="I29" s="147"/>
      <c r="J29" s="147"/>
      <c r="K29" s="147"/>
      <c r="L29" s="147"/>
      <c r="M29" s="147"/>
      <c r="N29" s="147"/>
      <c r="O29" s="408"/>
    </row>
    <row r="30" spans="2:22" x14ac:dyDescent="0.35">
      <c r="B30" s="406"/>
      <c r="C30" s="210"/>
      <c r="D30" s="254"/>
      <c r="E30" s="211"/>
      <c r="F30" s="144"/>
      <c r="G30" s="150"/>
      <c r="H30" s="147"/>
      <c r="I30" s="147"/>
      <c r="J30" s="147"/>
      <c r="K30" s="147"/>
      <c r="L30" s="147"/>
      <c r="M30" s="147"/>
      <c r="N30" s="147"/>
      <c r="O30" s="408"/>
    </row>
    <row r="31" spans="2:22" x14ac:dyDescent="0.35">
      <c r="B31" s="406"/>
      <c r="C31" s="210"/>
      <c r="D31" s="254"/>
      <c r="E31" s="211"/>
      <c r="F31" s="144"/>
      <c r="G31" s="150"/>
      <c r="H31" s="147"/>
      <c r="I31" s="147"/>
      <c r="J31" s="147"/>
      <c r="K31" s="147"/>
      <c r="L31" s="147"/>
      <c r="M31" s="147"/>
      <c r="N31" s="147"/>
      <c r="O31" s="408"/>
    </row>
    <row r="32" spans="2:22" x14ac:dyDescent="0.35">
      <c r="B32" s="406"/>
      <c r="C32" s="210"/>
      <c r="D32" s="254"/>
      <c r="E32" s="211"/>
      <c r="F32" s="144"/>
      <c r="G32" s="150"/>
      <c r="H32" s="147"/>
      <c r="I32" s="147"/>
      <c r="J32" s="147"/>
      <c r="K32" s="147"/>
      <c r="L32" s="147"/>
      <c r="M32" s="147"/>
      <c r="N32" s="147"/>
      <c r="O32" s="408"/>
    </row>
    <row r="33" spans="2:15" x14ac:dyDescent="0.35">
      <c r="B33" s="406"/>
      <c r="C33" s="210"/>
      <c r="D33" s="254"/>
      <c r="E33" s="211"/>
      <c r="F33" s="144"/>
      <c r="G33" s="150"/>
      <c r="H33" s="147"/>
      <c r="I33" s="147"/>
      <c r="J33" s="147"/>
      <c r="K33" s="147"/>
      <c r="L33" s="147"/>
      <c r="M33" s="147"/>
      <c r="N33" s="147"/>
      <c r="O33" s="408"/>
    </row>
    <row r="34" spans="2:15" x14ac:dyDescent="0.35">
      <c r="B34" s="406"/>
      <c r="C34" s="210"/>
      <c r="D34" s="254"/>
      <c r="E34" s="211"/>
      <c r="F34" s="144"/>
      <c r="G34" s="150"/>
      <c r="H34" s="147"/>
      <c r="I34" s="147"/>
      <c r="J34" s="147"/>
      <c r="K34" s="147"/>
      <c r="L34" s="147"/>
      <c r="M34" s="147"/>
      <c r="N34" s="147"/>
      <c r="O34" s="408"/>
    </row>
    <row r="35" spans="2:15" x14ac:dyDescent="0.35">
      <c r="B35" s="406"/>
      <c r="C35" s="210"/>
      <c r="D35" s="254"/>
      <c r="E35" s="211"/>
      <c r="F35" s="144"/>
      <c r="G35" s="150"/>
      <c r="H35" s="147"/>
      <c r="I35" s="147"/>
      <c r="J35" s="147"/>
      <c r="K35" s="147"/>
      <c r="L35" s="147"/>
      <c r="M35" s="147"/>
      <c r="N35" s="147"/>
      <c r="O35" s="408"/>
    </row>
    <row r="36" spans="2:15" x14ac:dyDescent="0.35">
      <c r="B36" s="406"/>
      <c r="C36" s="210"/>
      <c r="D36" s="254"/>
      <c r="E36" s="211"/>
      <c r="F36" s="144"/>
      <c r="G36" s="150"/>
      <c r="H36" s="147"/>
      <c r="I36" s="147"/>
      <c r="J36" s="147"/>
      <c r="K36" s="147"/>
      <c r="L36" s="147"/>
      <c r="M36" s="147"/>
      <c r="N36" s="147"/>
      <c r="O36" s="408"/>
    </row>
    <row r="37" spans="2:15" x14ac:dyDescent="0.35">
      <c r="B37" s="406"/>
      <c r="C37" s="210"/>
      <c r="D37" s="254"/>
      <c r="E37" s="211"/>
      <c r="F37" s="144"/>
      <c r="G37" s="150"/>
      <c r="H37" s="147"/>
      <c r="I37" s="147"/>
      <c r="J37" s="147"/>
      <c r="K37" s="147"/>
      <c r="L37" s="147"/>
      <c r="M37" s="147"/>
      <c r="N37" s="147"/>
      <c r="O37" s="408"/>
    </row>
    <row r="38" spans="2:15" x14ac:dyDescent="0.35">
      <c r="B38" s="406"/>
      <c r="C38" s="210"/>
      <c r="D38" s="254"/>
      <c r="E38" s="211"/>
      <c r="F38" s="144"/>
      <c r="G38" s="150"/>
      <c r="H38" s="147"/>
      <c r="I38" s="147"/>
      <c r="J38" s="147"/>
      <c r="K38" s="147"/>
      <c r="L38" s="147"/>
      <c r="M38" s="147"/>
      <c r="N38" s="147"/>
      <c r="O38" s="408"/>
    </row>
    <row r="39" spans="2:15" x14ac:dyDescent="0.35">
      <c r="B39" s="406"/>
      <c r="C39" s="210"/>
      <c r="D39" s="254"/>
      <c r="E39" s="211"/>
      <c r="F39" s="144"/>
      <c r="G39" s="150"/>
      <c r="H39" s="147"/>
      <c r="I39" s="147"/>
      <c r="J39" s="147"/>
      <c r="K39" s="147"/>
      <c r="L39" s="147"/>
      <c r="M39" s="147"/>
      <c r="N39" s="147"/>
      <c r="O39" s="408"/>
    </row>
    <row r="40" spans="2:15" x14ac:dyDescent="0.35">
      <c r="B40" s="406"/>
      <c r="C40" s="210"/>
      <c r="D40" s="254"/>
      <c r="E40" s="211"/>
      <c r="F40" s="144"/>
      <c r="G40" s="150"/>
      <c r="H40" s="147"/>
      <c r="I40" s="147"/>
      <c r="J40" s="147"/>
      <c r="K40" s="147"/>
      <c r="L40" s="147"/>
      <c r="M40" s="147"/>
      <c r="N40" s="147"/>
      <c r="O40" s="408"/>
    </row>
    <row r="41" spans="2:15" x14ac:dyDescent="0.35">
      <c r="B41" s="406"/>
      <c r="C41" s="210"/>
      <c r="D41" s="254"/>
      <c r="E41" s="211"/>
      <c r="F41" s="144"/>
      <c r="G41" s="150"/>
      <c r="H41" s="147"/>
      <c r="I41" s="147"/>
      <c r="J41" s="147"/>
      <c r="K41" s="147"/>
      <c r="L41" s="147"/>
      <c r="M41" s="147"/>
      <c r="N41" s="147"/>
      <c r="O41" s="408"/>
    </row>
    <row r="42" spans="2:15" x14ac:dyDescent="0.35">
      <c r="B42" s="409"/>
      <c r="C42" s="410"/>
      <c r="D42" s="411"/>
      <c r="E42" s="412"/>
      <c r="F42" s="413"/>
      <c r="G42" s="414"/>
      <c r="H42" s="415"/>
      <c r="I42" s="415"/>
      <c r="J42" s="415"/>
      <c r="K42" s="415"/>
      <c r="L42" s="415"/>
      <c r="M42" s="415"/>
      <c r="N42" s="415"/>
      <c r="O42" s="416"/>
    </row>
    <row r="43" spans="2:15" x14ac:dyDescent="0.35"/>
    <row r="44" spans="2:15" x14ac:dyDescent="0.35"/>
    <row r="45" spans="2:15" ht="27" customHeight="1" x14ac:dyDescent="0.35">
      <c r="B45" s="33" t="s">
        <v>412</v>
      </c>
      <c r="C45" s="47"/>
      <c r="D45" s="47"/>
      <c r="E45" s="34"/>
      <c r="F45" s="34"/>
      <c r="G45" s="31"/>
      <c r="H45" s="31"/>
      <c r="I45" s="31"/>
      <c r="J45" s="31"/>
      <c r="K45" s="31"/>
      <c r="L45" s="31"/>
      <c r="M45" s="31"/>
      <c r="N45" s="31"/>
      <c r="O45" s="32"/>
    </row>
    <row r="46" spans="2:15" ht="5.15" customHeight="1" x14ac:dyDescent="0.35">
      <c r="B46" s="26"/>
      <c r="O46" s="25"/>
    </row>
    <row r="47" spans="2:15" s="1" customFormat="1" ht="30" customHeight="1" x14ac:dyDescent="0.35">
      <c r="B47" s="4" t="s">
        <v>357</v>
      </c>
      <c r="C47" s="155"/>
      <c r="D47" s="155"/>
      <c r="E47" s="155"/>
      <c r="F47" s="155"/>
      <c r="G47" s="31">
        <v>2023</v>
      </c>
      <c r="H47" s="31">
        <f t="shared" ref="H47:N47" si="4">+G47+1</f>
        <v>2024</v>
      </c>
      <c r="I47" s="31">
        <f t="shared" si="4"/>
        <v>2025</v>
      </c>
      <c r="J47" s="31">
        <f t="shared" si="4"/>
        <v>2026</v>
      </c>
      <c r="K47" s="31">
        <f t="shared" si="4"/>
        <v>2027</v>
      </c>
      <c r="L47" s="31">
        <f t="shared" si="4"/>
        <v>2028</v>
      </c>
      <c r="M47" s="31">
        <f t="shared" si="4"/>
        <v>2029</v>
      </c>
      <c r="N47" s="31">
        <f t="shared" si="4"/>
        <v>2030</v>
      </c>
      <c r="O47" s="20" t="s">
        <v>411</v>
      </c>
    </row>
    <row r="48" spans="2:15" s="1" customFormat="1" ht="5.15" customHeight="1" x14ac:dyDescent="0.35">
      <c r="B48" s="18"/>
      <c r="C48"/>
      <c r="D48"/>
      <c r="E48"/>
      <c r="F48"/>
      <c r="O48" s="6"/>
    </row>
    <row r="49" spans="2:15" s="1" customFormat="1" x14ac:dyDescent="0.35">
      <c r="B49" s="35" t="s">
        <v>358</v>
      </c>
      <c r="C49"/>
      <c r="D49"/>
      <c r="E49"/>
      <c r="F49"/>
      <c r="G49" s="109">
        <f t="shared" ref="G49:O49" si="5">SUM(G52:G87)</f>
        <v>0</v>
      </c>
      <c r="H49" s="109">
        <f t="shared" si="5"/>
        <v>0</v>
      </c>
      <c r="I49" s="109">
        <f t="shared" si="5"/>
        <v>0</v>
      </c>
      <c r="J49" s="109">
        <f t="shared" si="5"/>
        <v>0</v>
      </c>
      <c r="K49" s="109">
        <f t="shared" si="5"/>
        <v>0</v>
      </c>
      <c r="L49" s="109">
        <f t="shared" si="5"/>
        <v>0</v>
      </c>
      <c r="M49" s="109">
        <f t="shared" si="5"/>
        <v>0</v>
      </c>
      <c r="N49" s="109">
        <f t="shared" si="5"/>
        <v>0</v>
      </c>
      <c r="O49" s="110">
        <f t="shared" si="5"/>
        <v>0</v>
      </c>
    </row>
    <row r="50" spans="2:15" s="1" customFormat="1" ht="3" customHeight="1" x14ac:dyDescent="0.35">
      <c r="B50" s="14"/>
      <c r="C50"/>
      <c r="D50"/>
      <c r="E50"/>
      <c r="F50"/>
      <c r="G50" s="23"/>
      <c r="H50" s="23"/>
      <c r="I50" s="23"/>
      <c r="J50" s="23"/>
      <c r="K50" s="23"/>
      <c r="L50" s="23"/>
      <c r="M50" s="23"/>
      <c r="N50" s="23"/>
      <c r="O50" s="37"/>
    </row>
    <row r="51" spans="2:15" s="1" customFormat="1" x14ac:dyDescent="0.35">
      <c r="B51" s="5" t="s">
        <v>359</v>
      </c>
      <c r="C51"/>
      <c r="D51"/>
      <c r="E51"/>
      <c r="F51"/>
      <c r="N51" s="23"/>
      <c r="O51" s="37"/>
    </row>
    <row r="52" spans="2:15" s="1" customFormat="1" x14ac:dyDescent="0.35">
      <c r="B52" s="111" t="s">
        <v>131</v>
      </c>
      <c r="C52"/>
      <c r="D52"/>
      <c r="E52"/>
      <c r="F52"/>
      <c r="G52" s="77"/>
      <c r="H52" s="77"/>
      <c r="I52" s="77"/>
      <c r="J52" s="77"/>
      <c r="K52" s="77"/>
      <c r="L52" s="77"/>
      <c r="M52" s="77"/>
      <c r="N52" s="77"/>
      <c r="O52" s="112"/>
    </row>
    <row r="53" spans="2:15" s="1" customFormat="1" x14ac:dyDescent="0.35">
      <c r="B53" s="113"/>
      <c r="C53"/>
      <c r="D53"/>
      <c r="E53"/>
      <c r="F53"/>
      <c r="G53" s="77"/>
      <c r="H53" s="78"/>
      <c r="I53" s="78"/>
      <c r="J53" s="78"/>
      <c r="K53" s="78"/>
      <c r="L53" s="78"/>
      <c r="M53" s="78"/>
      <c r="N53" s="78"/>
      <c r="O53" s="114"/>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7"/>
      <c r="H67" s="78"/>
      <c r="I67" s="78"/>
      <c r="J67" s="78"/>
      <c r="K67" s="78"/>
      <c r="L67" s="78"/>
      <c r="M67" s="78"/>
      <c r="N67" s="78"/>
      <c r="O67" s="114"/>
    </row>
    <row r="68" spans="2:15" s="1" customFormat="1" x14ac:dyDescent="0.35">
      <c r="B68" s="113"/>
      <c r="C68"/>
      <c r="D68"/>
      <c r="E68"/>
      <c r="F68"/>
      <c r="G68" s="77"/>
      <c r="H68" s="78"/>
      <c r="I68" s="78"/>
      <c r="J68" s="78"/>
      <c r="K68" s="78"/>
      <c r="L68" s="78"/>
      <c r="M68" s="78"/>
      <c r="N68" s="78"/>
      <c r="O68" s="114"/>
    </row>
    <row r="69" spans="2:15" s="1" customFormat="1" x14ac:dyDescent="0.35">
      <c r="B69" s="113"/>
      <c r="C69"/>
      <c r="D69"/>
      <c r="E69"/>
      <c r="F69"/>
      <c r="G69" s="78"/>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3"/>
      <c r="C85"/>
      <c r="D85"/>
      <c r="E85"/>
      <c r="F85"/>
      <c r="G85" s="78"/>
      <c r="H85" s="78"/>
      <c r="I85" s="78"/>
      <c r="J85" s="78"/>
      <c r="K85" s="78"/>
      <c r="L85" s="78"/>
      <c r="M85" s="78"/>
      <c r="N85" s="78"/>
      <c r="O85" s="114"/>
    </row>
    <row r="86" spans="2:15" s="1" customFormat="1" x14ac:dyDescent="0.35">
      <c r="B86" s="113"/>
      <c r="C86"/>
      <c r="D86"/>
      <c r="E86"/>
      <c r="F86"/>
      <c r="G86" s="78"/>
      <c r="H86" s="78"/>
      <c r="I86" s="78"/>
      <c r="J86" s="78"/>
      <c r="K86" s="78"/>
      <c r="L86" s="78"/>
      <c r="M86" s="78"/>
      <c r="N86" s="78"/>
      <c r="O86" s="114"/>
    </row>
    <row r="87" spans="2:15" s="1" customFormat="1" x14ac:dyDescent="0.35">
      <c r="B87" s="115"/>
      <c r="C87"/>
      <c r="D87"/>
      <c r="E87"/>
      <c r="F87"/>
      <c r="G87" s="79"/>
      <c r="H87" s="79"/>
      <c r="I87" s="79"/>
      <c r="J87" s="79"/>
      <c r="K87" s="79"/>
      <c r="L87" s="79"/>
      <c r="M87" s="79"/>
      <c r="N87" s="79"/>
      <c r="O87" s="116"/>
    </row>
    <row r="88" spans="2:15" s="1" customFormat="1" ht="5.15" customHeight="1" x14ac:dyDescent="0.35">
      <c r="B88" s="35"/>
      <c r="C88"/>
      <c r="D88"/>
      <c r="E88"/>
      <c r="F88"/>
      <c r="G88" s="23"/>
      <c r="H88" s="23"/>
      <c r="I88" s="23"/>
      <c r="J88" s="23"/>
      <c r="K88" s="23"/>
      <c r="L88" s="23"/>
      <c r="M88" s="23"/>
      <c r="N88" s="23"/>
      <c r="O88" s="37"/>
    </row>
    <row r="89" spans="2:15" s="1" customFormat="1" x14ac:dyDescent="0.35">
      <c r="B89" s="35" t="s">
        <v>360</v>
      </c>
      <c r="C89"/>
      <c r="D89"/>
      <c r="E89"/>
      <c r="F89"/>
      <c r="G89" s="109">
        <f t="shared" ref="G89:O89" si="6">SUM(G90:G95,G132:G138,G140:G141)</f>
        <v>0</v>
      </c>
      <c r="H89" s="109">
        <f t="shared" si="6"/>
        <v>1024</v>
      </c>
      <c r="I89" s="109">
        <f t="shared" si="6"/>
        <v>1289</v>
      </c>
      <c r="J89" s="109">
        <f t="shared" si="6"/>
        <v>1604</v>
      </c>
      <c r="K89" s="109">
        <f t="shared" si="6"/>
        <v>1997</v>
      </c>
      <c r="L89" s="109">
        <f t="shared" si="6"/>
        <v>2386</v>
      </c>
      <c r="M89" s="109">
        <f t="shared" si="6"/>
        <v>2494</v>
      </c>
      <c r="N89" s="109">
        <f t="shared" si="6"/>
        <v>2562</v>
      </c>
      <c r="O89" s="110">
        <f t="shared" si="6"/>
        <v>0</v>
      </c>
    </row>
    <row r="90" spans="2:15" s="1" customFormat="1" x14ac:dyDescent="0.35">
      <c r="B90" s="5" t="s">
        <v>361</v>
      </c>
      <c r="C90"/>
      <c r="D90"/>
      <c r="E90"/>
      <c r="F90"/>
      <c r="G90" s="79"/>
      <c r="H90" s="79"/>
      <c r="I90" s="79"/>
      <c r="J90" s="79"/>
      <c r="K90" s="79"/>
      <c r="L90" s="79"/>
      <c r="M90" s="79"/>
      <c r="N90" s="77"/>
      <c r="O90" s="112"/>
    </row>
    <row r="91" spans="2:15" s="1" customFormat="1" x14ac:dyDescent="0.35">
      <c r="B91" s="5" t="s">
        <v>362</v>
      </c>
      <c r="C91"/>
      <c r="D91"/>
      <c r="E91"/>
      <c r="F91"/>
      <c r="G91" s="79"/>
      <c r="H91" s="79"/>
      <c r="I91" s="79"/>
      <c r="J91" s="79"/>
      <c r="K91" s="79"/>
      <c r="L91" s="79"/>
      <c r="M91" s="79"/>
      <c r="N91" s="78"/>
      <c r="O91" s="114"/>
    </row>
    <row r="92" spans="2:15" s="1" customFormat="1" x14ac:dyDescent="0.35">
      <c r="B92" s="5" t="s">
        <v>363</v>
      </c>
      <c r="C92"/>
      <c r="D92"/>
      <c r="E92"/>
      <c r="F92"/>
      <c r="G92" s="79"/>
      <c r="H92" s="79"/>
      <c r="I92" s="79"/>
      <c r="J92" s="79"/>
      <c r="K92" s="79"/>
      <c r="L92" s="79"/>
      <c r="M92" s="79"/>
      <c r="N92" s="79"/>
      <c r="O92" s="116"/>
    </row>
    <row r="93" spans="2:15" s="1" customFormat="1" x14ac:dyDescent="0.35">
      <c r="B93" s="55" t="s">
        <v>364</v>
      </c>
      <c r="C93"/>
      <c r="D93"/>
      <c r="E93"/>
      <c r="F93"/>
      <c r="O93" s="6"/>
    </row>
    <row r="94" spans="2:15" s="1" customFormat="1" ht="3" customHeight="1" x14ac:dyDescent="0.35">
      <c r="B94" s="14"/>
      <c r="C94"/>
      <c r="D94"/>
      <c r="E94"/>
      <c r="F94"/>
      <c r="G94" s="23"/>
      <c r="H94" s="23"/>
      <c r="I94" s="23"/>
      <c r="J94" s="23"/>
      <c r="K94" s="23"/>
      <c r="L94" s="23"/>
      <c r="M94" s="23"/>
      <c r="N94" s="23"/>
      <c r="O94" s="37"/>
    </row>
    <row r="95" spans="2:15" s="1" customFormat="1" x14ac:dyDescent="0.35">
      <c r="B95" s="38" t="s">
        <v>359</v>
      </c>
      <c r="C95"/>
      <c r="D95"/>
      <c r="E95"/>
      <c r="F95"/>
      <c r="G95" s="109">
        <f>SUM(G96:G131)</f>
        <v>0</v>
      </c>
      <c r="H95" s="109">
        <f t="shared" ref="H95:O95" si="7">SUM(H96:H131)</f>
        <v>1024</v>
      </c>
      <c r="I95" s="109">
        <f t="shared" si="7"/>
        <v>1289</v>
      </c>
      <c r="J95" s="109">
        <f t="shared" si="7"/>
        <v>1604</v>
      </c>
      <c r="K95" s="109">
        <f t="shared" si="7"/>
        <v>1997</v>
      </c>
      <c r="L95" s="109">
        <f t="shared" si="7"/>
        <v>2386</v>
      </c>
      <c r="M95" s="109">
        <f t="shared" si="7"/>
        <v>2494</v>
      </c>
      <c r="N95" s="109">
        <f t="shared" si="7"/>
        <v>2562</v>
      </c>
      <c r="O95" s="110">
        <f t="shared" si="7"/>
        <v>0</v>
      </c>
    </row>
    <row r="96" spans="2:15" s="1" customFormat="1" x14ac:dyDescent="0.35">
      <c r="B96" s="156" t="str">
        <f t="shared" ref="B96:B131" si="8">B52</f>
        <v>ENTRONCAMENTO</v>
      </c>
      <c r="C96" t="s">
        <v>522</v>
      </c>
      <c r="D96"/>
      <c r="E96"/>
      <c r="F96"/>
      <c r="G96" s="77"/>
      <c r="H96" s="77">
        <v>1024</v>
      </c>
      <c r="I96" s="77">
        <v>1289</v>
      </c>
      <c r="J96" s="77">
        <v>1604</v>
      </c>
      <c r="K96" s="77">
        <v>1997</v>
      </c>
      <c r="L96" s="77">
        <v>2386</v>
      </c>
      <c r="M96" s="77">
        <v>2494</v>
      </c>
      <c r="N96" s="77">
        <v>2562</v>
      </c>
      <c r="O96" s="112"/>
    </row>
    <row r="97" spans="2:15" s="1" customFormat="1" x14ac:dyDescent="0.35">
      <c r="B97" s="157">
        <f t="shared" si="8"/>
        <v>0</v>
      </c>
      <c r="C97"/>
      <c r="D97"/>
      <c r="E97"/>
      <c r="F97"/>
      <c r="G97" s="78"/>
      <c r="H97" s="78"/>
      <c r="I97" s="78"/>
      <c r="J97" s="78"/>
      <c r="K97" s="78"/>
      <c r="L97" s="78"/>
      <c r="M97" s="78"/>
      <c r="N97" s="78"/>
      <c r="O97" s="114"/>
    </row>
    <row r="98" spans="2:15" s="1" customFormat="1" x14ac:dyDescent="0.35">
      <c r="B98" s="157">
        <f t="shared" si="8"/>
        <v>0</v>
      </c>
      <c r="C98"/>
      <c r="D98"/>
      <c r="E98"/>
      <c r="F98"/>
      <c r="G98" s="78"/>
      <c r="H98" s="78"/>
      <c r="I98" s="78"/>
      <c r="J98" s="78"/>
      <c r="K98" s="78"/>
      <c r="L98" s="78"/>
      <c r="M98" s="78"/>
      <c r="N98" s="78"/>
      <c r="O98" s="114"/>
    </row>
    <row r="99" spans="2:15" s="1" customFormat="1" x14ac:dyDescent="0.35">
      <c r="B99" s="157">
        <f t="shared" si="8"/>
        <v>0</v>
      </c>
      <c r="C99"/>
      <c r="D99"/>
      <c r="E99"/>
      <c r="F99"/>
      <c r="G99" s="78"/>
      <c r="H99" s="78"/>
      <c r="I99" s="78"/>
      <c r="J99" s="78"/>
      <c r="K99" s="78"/>
      <c r="L99" s="78"/>
      <c r="M99" s="78"/>
      <c r="N99" s="78"/>
      <c r="O99" s="114"/>
    </row>
    <row r="100" spans="2:15" s="1" customFormat="1" x14ac:dyDescent="0.35">
      <c r="B100" s="157">
        <f t="shared" si="8"/>
        <v>0</v>
      </c>
      <c r="C100"/>
      <c r="D100"/>
      <c r="E100"/>
      <c r="F100"/>
      <c r="G100" s="78"/>
      <c r="H100" s="78"/>
      <c r="I100" s="78"/>
      <c r="J100" s="78"/>
      <c r="K100" s="78"/>
      <c r="L100" s="78"/>
      <c r="M100" s="78"/>
      <c r="N100" s="78"/>
      <c r="O100" s="114"/>
    </row>
    <row r="101" spans="2:15" s="1" customFormat="1" x14ac:dyDescent="0.35">
      <c r="B101" s="157">
        <f t="shared" si="8"/>
        <v>0</v>
      </c>
      <c r="C101"/>
      <c r="D101"/>
      <c r="E101"/>
      <c r="F101"/>
      <c r="G101" s="78"/>
      <c r="H101" s="78"/>
      <c r="I101" s="78"/>
      <c r="J101" s="78"/>
      <c r="K101" s="78"/>
      <c r="L101" s="78"/>
      <c r="M101" s="78"/>
      <c r="N101" s="78"/>
      <c r="O101" s="114"/>
    </row>
    <row r="102" spans="2:15" s="1" customFormat="1" x14ac:dyDescent="0.35">
      <c r="B102" s="157">
        <f t="shared" si="8"/>
        <v>0</v>
      </c>
      <c r="C102"/>
      <c r="D102"/>
      <c r="E102"/>
      <c r="F102"/>
      <c r="G102" s="78"/>
      <c r="H102" s="78"/>
      <c r="I102" s="78"/>
      <c r="J102" s="78"/>
      <c r="K102" s="78"/>
      <c r="L102" s="78"/>
      <c r="M102" s="78"/>
      <c r="N102" s="78"/>
      <c r="O102" s="114"/>
    </row>
    <row r="103" spans="2:15" s="1" customFormat="1" x14ac:dyDescent="0.35">
      <c r="B103" s="157">
        <f t="shared" si="8"/>
        <v>0</v>
      </c>
      <c r="C103"/>
      <c r="D103"/>
      <c r="E103"/>
      <c r="F103"/>
      <c r="G103" s="78"/>
      <c r="H103" s="78"/>
      <c r="I103" s="78"/>
      <c r="J103" s="78"/>
      <c r="K103" s="78"/>
      <c r="L103" s="78"/>
      <c r="M103" s="78"/>
      <c r="N103" s="78"/>
      <c r="O103" s="114"/>
    </row>
    <row r="104" spans="2:15" s="1" customFormat="1" x14ac:dyDescent="0.35">
      <c r="B104" s="157">
        <f t="shared" si="8"/>
        <v>0</v>
      </c>
      <c r="C104"/>
      <c r="D104"/>
      <c r="E104"/>
      <c r="F104"/>
      <c r="G104" s="78"/>
      <c r="H104" s="78"/>
      <c r="I104" s="78"/>
      <c r="J104" s="78"/>
      <c r="K104" s="78"/>
      <c r="L104" s="78"/>
      <c r="M104" s="78"/>
      <c r="N104" s="78"/>
      <c r="O104" s="114"/>
    </row>
    <row r="105" spans="2:15" s="1" customFormat="1" x14ac:dyDescent="0.35">
      <c r="B105" s="157">
        <f t="shared" si="8"/>
        <v>0</v>
      </c>
      <c r="C105"/>
      <c r="D105"/>
      <c r="E105"/>
      <c r="F105"/>
      <c r="G105" s="78"/>
      <c r="H105" s="78"/>
      <c r="I105" s="78"/>
      <c r="J105" s="78"/>
      <c r="K105" s="78"/>
      <c r="L105" s="78"/>
      <c r="M105" s="78"/>
      <c r="N105" s="78"/>
      <c r="O105" s="114"/>
    </row>
    <row r="106" spans="2:15" s="1" customFormat="1" x14ac:dyDescent="0.35">
      <c r="B106" s="157">
        <f t="shared" si="8"/>
        <v>0</v>
      </c>
      <c r="C106"/>
      <c r="D106"/>
      <c r="E106"/>
      <c r="F106"/>
      <c r="G106" s="78"/>
      <c r="H106" s="78"/>
      <c r="I106" s="78"/>
      <c r="J106" s="78"/>
      <c r="K106" s="78"/>
      <c r="L106" s="78"/>
      <c r="M106" s="78"/>
      <c r="N106" s="78"/>
      <c r="O106" s="114"/>
    </row>
    <row r="107" spans="2:15" s="1" customFormat="1" x14ac:dyDescent="0.35">
      <c r="B107" s="157">
        <f t="shared" si="8"/>
        <v>0</v>
      </c>
      <c r="C107"/>
      <c r="D107"/>
      <c r="E107"/>
      <c r="F107"/>
      <c r="G107" s="78"/>
      <c r="H107" s="78"/>
      <c r="I107" s="78"/>
      <c r="J107" s="78"/>
      <c r="K107" s="78"/>
      <c r="L107" s="78"/>
      <c r="M107" s="78"/>
      <c r="N107" s="78"/>
      <c r="O107" s="114"/>
    </row>
    <row r="108" spans="2:15" s="1" customFormat="1" x14ac:dyDescent="0.35">
      <c r="B108" s="157">
        <f t="shared" si="8"/>
        <v>0</v>
      </c>
      <c r="C108"/>
      <c r="D108"/>
      <c r="E108"/>
      <c r="F108"/>
      <c r="G108" s="78"/>
      <c r="H108" s="78"/>
      <c r="I108" s="78"/>
      <c r="J108" s="78"/>
      <c r="K108" s="78"/>
      <c r="L108" s="78"/>
      <c r="M108" s="78"/>
      <c r="N108" s="78"/>
      <c r="O108" s="114"/>
    </row>
    <row r="109" spans="2:15" s="1" customFormat="1" x14ac:dyDescent="0.35">
      <c r="B109" s="157">
        <f t="shared" si="8"/>
        <v>0</v>
      </c>
      <c r="C109"/>
      <c r="D109"/>
      <c r="E109"/>
      <c r="F109"/>
      <c r="G109" s="78"/>
      <c r="H109" s="78"/>
      <c r="I109" s="78"/>
      <c r="J109" s="78"/>
      <c r="K109" s="78"/>
      <c r="L109" s="78"/>
      <c r="M109" s="78"/>
      <c r="N109" s="78"/>
      <c r="O109" s="114"/>
    </row>
    <row r="110" spans="2:15" s="1" customFormat="1" x14ac:dyDescent="0.35">
      <c r="B110" s="157">
        <f t="shared" si="8"/>
        <v>0</v>
      </c>
      <c r="C110"/>
      <c r="D110"/>
      <c r="E110"/>
      <c r="F110"/>
      <c r="G110" s="78"/>
      <c r="H110" s="78"/>
      <c r="I110" s="78"/>
      <c r="J110" s="78"/>
      <c r="K110" s="78"/>
      <c r="L110" s="78"/>
      <c r="M110" s="78"/>
      <c r="N110" s="78"/>
      <c r="O110" s="114"/>
    </row>
    <row r="111" spans="2:15" s="1" customFormat="1" x14ac:dyDescent="0.35">
      <c r="B111" s="157">
        <f t="shared" si="8"/>
        <v>0</v>
      </c>
      <c r="C111"/>
      <c r="D111"/>
      <c r="E111"/>
      <c r="F111"/>
      <c r="G111" s="78"/>
      <c r="H111" s="78"/>
      <c r="I111" s="78"/>
      <c r="J111" s="78"/>
      <c r="K111" s="78"/>
      <c r="L111" s="78"/>
      <c r="M111" s="78"/>
      <c r="N111" s="78"/>
      <c r="O111" s="114"/>
    </row>
    <row r="112" spans="2:15" s="1" customFormat="1" x14ac:dyDescent="0.35">
      <c r="B112" s="157">
        <f t="shared" si="8"/>
        <v>0</v>
      </c>
      <c r="C112"/>
      <c r="D112"/>
      <c r="E112"/>
      <c r="F112"/>
      <c r="G112" s="78"/>
      <c r="H112" s="78"/>
      <c r="I112" s="78"/>
      <c r="J112" s="78"/>
      <c r="K112" s="78"/>
      <c r="L112" s="78"/>
      <c r="M112" s="78"/>
      <c r="N112" s="78"/>
      <c r="O112" s="114"/>
    </row>
    <row r="113" spans="2:15" s="1" customFormat="1" x14ac:dyDescent="0.35">
      <c r="B113" s="157">
        <f t="shared" si="8"/>
        <v>0</v>
      </c>
      <c r="C113"/>
      <c r="D113"/>
      <c r="E113"/>
      <c r="F113"/>
      <c r="G113" s="78"/>
      <c r="H113" s="78"/>
      <c r="I113" s="78"/>
      <c r="J113" s="78"/>
      <c r="K113" s="78"/>
      <c r="L113" s="78"/>
      <c r="M113" s="78"/>
      <c r="N113" s="78"/>
      <c r="O113" s="114"/>
    </row>
    <row r="114" spans="2:15" s="1" customFormat="1" x14ac:dyDescent="0.35">
      <c r="B114" s="157">
        <f t="shared" si="8"/>
        <v>0</v>
      </c>
      <c r="C114"/>
      <c r="D114"/>
      <c r="E114"/>
      <c r="F114"/>
      <c r="G114" s="78"/>
      <c r="H114" s="78"/>
      <c r="I114" s="78"/>
      <c r="J114" s="78"/>
      <c r="K114" s="78"/>
      <c r="L114" s="78"/>
      <c r="M114" s="78"/>
      <c r="N114" s="78"/>
      <c r="O114" s="114"/>
    </row>
    <row r="115" spans="2:15" s="1" customFormat="1" x14ac:dyDescent="0.35">
      <c r="B115" s="157">
        <f t="shared" si="8"/>
        <v>0</v>
      </c>
      <c r="C115"/>
      <c r="D115"/>
      <c r="E115"/>
      <c r="F115"/>
      <c r="G115" s="78"/>
      <c r="H115" s="78"/>
      <c r="I115" s="78"/>
      <c r="J115" s="78"/>
      <c r="K115" s="78"/>
      <c r="L115" s="78"/>
      <c r="M115" s="78"/>
      <c r="N115" s="78"/>
      <c r="O115" s="114"/>
    </row>
    <row r="116" spans="2:15" s="1" customFormat="1" x14ac:dyDescent="0.35">
      <c r="B116" s="157">
        <f t="shared" si="8"/>
        <v>0</v>
      </c>
      <c r="C116"/>
      <c r="D116"/>
      <c r="E116"/>
      <c r="F116"/>
      <c r="G116" s="78"/>
      <c r="H116" s="78"/>
      <c r="I116" s="78"/>
      <c r="J116" s="78"/>
      <c r="K116" s="78"/>
      <c r="L116" s="78"/>
      <c r="M116" s="78"/>
      <c r="N116" s="78"/>
      <c r="O116" s="114"/>
    </row>
    <row r="117" spans="2:15" s="1" customFormat="1" x14ac:dyDescent="0.35">
      <c r="B117" s="157">
        <f t="shared" si="8"/>
        <v>0</v>
      </c>
      <c r="C117"/>
      <c r="D117"/>
      <c r="E117"/>
      <c r="F117"/>
      <c r="G117" s="78"/>
      <c r="H117" s="78"/>
      <c r="I117" s="78"/>
      <c r="J117" s="78"/>
      <c r="K117" s="78"/>
      <c r="L117" s="78"/>
      <c r="M117" s="78"/>
      <c r="N117" s="78"/>
      <c r="O117" s="114"/>
    </row>
    <row r="118" spans="2:15" s="1" customFormat="1" x14ac:dyDescent="0.35">
      <c r="B118" s="157">
        <f t="shared" si="8"/>
        <v>0</v>
      </c>
      <c r="C118"/>
      <c r="D118"/>
      <c r="E118"/>
      <c r="F118"/>
      <c r="G118" s="78"/>
      <c r="H118" s="78"/>
      <c r="I118" s="78"/>
      <c r="J118" s="78"/>
      <c r="K118" s="78"/>
      <c r="L118" s="78"/>
      <c r="M118" s="78"/>
      <c r="N118" s="78"/>
      <c r="O118" s="114"/>
    </row>
    <row r="119" spans="2:15" s="1" customFormat="1" x14ac:dyDescent="0.35">
      <c r="B119" s="157">
        <f t="shared" si="8"/>
        <v>0</v>
      </c>
      <c r="C119"/>
      <c r="D119"/>
      <c r="E119"/>
      <c r="F119"/>
      <c r="G119" s="78"/>
      <c r="H119" s="78"/>
      <c r="I119" s="78"/>
      <c r="J119" s="78"/>
      <c r="K119" s="78"/>
      <c r="L119" s="78"/>
      <c r="M119" s="78"/>
      <c r="N119" s="78"/>
      <c r="O119" s="114"/>
    </row>
    <row r="120" spans="2:15" s="1" customFormat="1" x14ac:dyDescent="0.35">
      <c r="B120" s="157">
        <f t="shared" si="8"/>
        <v>0</v>
      </c>
      <c r="C120"/>
      <c r="D120"/>
      <c r="E120"/>
      <c r="F120"/>
      <c r="G120" s="78"/>
      <c r="H120" s="78"/>
      <c r="I120" s="78"/>
      <c r="J120" s="78"/>
      <c r="K120" s="78"/>
      <c r="L120" s="78"/>
      <c r="M120" s="78"/>
      <c r="N120" s="78"/>
      <c r="O120" s="114"/>
    </row>
    <row r="121" spans="2:15" s="1" customFormat="1" x14ac:dyDescent="0.35">
      <c r="B121" s="157">
        <f t="shared" si="8"/>
        <v>0</v>
      </c>
      <c r="C121"/>
      <c r="D121"/>
      <c r="E121"/>
      <c r="F121"/>
      <c r="G121" s="78"/>
      <c r="H121" s="78"/>
      <c r="I121" s="78"/>
      <c r="J121" s="78"/>
      <c r="K121" s="78"/>
      <c r="L121" s="78"/>
      <c r="M121" s="78"/>
      <c r="N121" s="78"/>
      <c r="O121" s="114"/>
    </row>
    <row r="122" spans="2:15" s="1" customFormat="1" x14ac:dyDescent="0.35">
      <c r="B122" s="157">
        <f t="shared" si="8"/>
        <v>0</v>
      </c>
      <c r="C122"/>
      <c r="D122"/>
      <c r="E122"/>
      <c r="F122"/>
      <c r="G122" s="78"/>
      <c r="H122" s="78"/>
      <c r="I122" s="78"/>
      <c r="J122" s="78"/>
      <c r="K122" s="78"/>
      <c r="L122" s="78"/>
      <c r="M122" s="78"/>
      <c r="N122" s="78"/>
      <c r="O122" s="114"/>
    </row>
    <row r="123" spans="2:15" s="1" customFormat="1" x14ac:dyDescent="0.35">
      <c r="B123" s="157">
        <f t="shared" si="8"/>
        <v>0</v>
      </c>
      <c r="C123"/>
      <c r="D123"/>
      <c r="E123"/>
      <c r="F123"/>
      <c r="G123" s="78"/>
      <c r="H123" s="78"/>
      <c r="I123" s="78"/>
      <c r="J123" s="78"/>
      <c r="K123" s="78"/>
      <c r="L123" s="78"/>
      <c r="M123" s="78"/>
      <c r="N123" s="78"/>
      <c r="O123" s="114"/>
    </row>
    <row r="124" spans="2:15" s="1" customFormat="1" x14ac:dyDescent="0.35">
      <c r="B124" s="157">
        <f t="shared" si="8"/>
        <v>0</v>
      </c>
      <c r="C124"/>
      <c r="D124"/>
      <c r="E124"/>
      <c r="F124"/>
      <c r="G124" s="78"/>
      <c r="H124" s="78"/>
      <c r="I124" s="78"/>
      <c r="J124" s="78"/>
      <c r="K124" s="78"/>
      <c r="L124" s="78"/>
      <c r="M124" s="78"/>
      <c r="N124" s="78"/>
      <c r="O124" s="114"/>
    </row>
    <row r="125" spans="2:15" s="1" customFormat="1" x14ac:dyDescent="0.35">
      <c r="B125" s="157">
        <f t="shared" si="8"/>
        <v>0</v>
      </c>
      <c r="C125"/>
      <c r="D125"/>
      <c r="E125"/>
      <c r="F125"/>
      <c r="G125" s="78"/>
      <c r="H125" s="78"/>
      <c r="I125" s="78"/>
      <c r="J125" s="78"/>
      <c r="K125" s="78"/>
      <c r="L125" s="78"/>
      <c r="M125" s="78"/>
      <c r="N125" s="78"/>
      <c r="O125" s="114"/>
    </row>
    <row r="126" spans="2:15" s="1" customFormat="1" x14ac:dyDescent="0.35">
      <c r="B126" s="157">
        <f t="shared" si="8"/>
        <v>0</v>
      </c>
      <c r="C126"/>
      <c r="D126"/>
      <c r="E126"/>
      <c r="F126"/>
      <c r="G126" s="78"/>
      <c r="H126" s="78"/>
      <c r="I126" s="78"/>
      <c r="J126" s="78"/>
      <c r="K126" s="78"/>
      <c r="L126" s="78"/>
      <c r="M126" s="78"/>
      <c r="N126" s="78"/>
      <c r="O126" s="114"/>
    </row>
    <row r="127" spans="2:15" s="1" customFormat="1" x14ac:dyDescent="0.35">
      <c r="B127" s="157">
        <f t="shared" si="8"/>
        <v>0</v>
      </c>
      <c r="C127"/>
      <c r="D127"/>
      <c r="E127"/>
      <c r="F127"/>
      <c r="G127" s="78"/>
      <c r="H127" s="78"/>
      <c r="I127" s="78"/>
      <c r="J127" s="78"/>
      <c r="K127" s="78"/>
      <c r="L127" s="78"/>
      <c r="M127" s="78"/>
      <c r="N127" s="78"/>
      <c r="O127" s="114"/>
    </row>
    <row r="128" spans="2:15" s="1" customFormat="1" x14ac:dyDescent="0.35">
      <c r="B128" s="157">
        <f t="shared" si="8"/>
        <v>0</v>
      </c>
      <c r="C128"/>
      <c r="D128"/>
      <c r="E128"/>
      <c r="F128"/>
      <c r="G128" s="78"/>
      <c r="H128" s="78"/>
      <c r="I128" s="78"/>
      <c r="J128" s="78"/>
      <c r="K128" s="78"/>
      <c r="L128" s="78"/>
      <c r="M128" s="78"/>
      <c r="N128" s="78"/>
      <c r="O128" s="114"/>
    </row>
    <row r="129" spans="2:15" s="1" customFormat="1" x14ac:dyDescent="0.35">
      <c r="B129" s="157">
        <f t="shared" si="8"/>
        <v>0</v>
      </c>
      <c r="C129"/>
      <c r="D129"/>
      <c r="E129"/>
      <c r="F129"/>
      <c r="G129" s="78"/>
      <c r="H129" s="78"/>
      <c r="I129" s="78"/>
      <c r="J129" s="78"/>
      <c r="K129" s="78"/>
      <c r="L129" s="78"/>
      <c r="M129" s="78"/>
      <c r="N129" s="78"/>
      <c r="O129" s="114"/>
    </row>
    <row r="130" spans="2:15" s="1" customFormat="1" x14ac:dyDescent="0.35">
      <c r="B130" s="157">
        <f t="shared" si="8"/>
        <v>0</v>
      </c>
      <c r="C130"/>
      <c r="D130"/>
      <c r="E130"/>
      <c r="F130"/>
      <c r="G130" s="78"/>
      <c r="H130" s="78"/>
      <c r="I130" s="78"/>
      <c r="J130" s="78"/>
      <c r="K130" s="78"/>
      <c r="L130" s="78"/>
      <c r="M130" s="78"/>
      <c r="N130" s="78"/>
      <c r="O130" s="114"/>
    </row>
    <row r="131" spans="2:15" s="1" customFormat="1" x14ac:dyDescent="0.35">
      <c r="B131" s="158">
        <f t="shared" si="8"/>
        <v>0</v>
      </c>
      <c r="C131"/>
      <c r="D131"/>
      <c r="E131"/>
      <c r="F131"/>
      <c r="G131" s="79"/>
      <c r="H131" s="79"/>
      <c r="I131" s="79"/>
      <c r="J131" s="79"/>
      <c r="K131" s="79"/>
      <c r="L131" s="79"/>
      <c r="M131" s="79"/>
      <c r="N131" s="78"/>
      <c r="O131" s="114"/>
    </row>
    <row r="132" spans="2:15" s="1" customFormat="1" x14ac:dyDescent="0.35">
      <c r="B132" s="5" t="s">
        <v>365</v>
      </c>
      <c r="C132"/>
      <c r="D132"/>
      <c r="E132"/>
      <c r="F132"/>
      <c r="G132" s="79"/>
      <c r="H132" s="79"/>
      <c r="I132" s="79"/>
      <c r="J132" s="79"/>
      <c r="K132" s="79"/>
      <c r="L132" s="79"/>
      <c r="M132" s="79"/>
      <c r="N132" s="78"/>
      <c r="O132" s="114"/>
    </row>
    <row r="133" spans="2:15" s="1" customFormat="1" x14ac:dyDescent="0.35">
      <c r="B133" s="5" t="s">
        <v>366</v>
      </c>
      <c r="C133"/>
      <c r="D133"/>
      <c r="E133"/>
      <c r="F133"/>
      <c r="G133" s="79"/>
      <c r="H133" s="79"/>
      <c r="I133" s="79"/>
      <c r="J133" s="79"/>
      <c r="K133" s="79"/>
      <c r="L133" s="79"/>
      <c r="M133" s="79"/>
      <c r="N133" s="78"/>
      <c r="O133" s="114"/>
    </row>
    <row r="134" spans="2:15" s="1" customFormat="1" x14ac:dyDescent="0.35">
      <c r="B134" s="5" t="s">
        <v>367</v>
      </c>
      <c r="C134"/>
      <c r="D134"/>
      <c r="E134"/>
      <c r="F134"/>
      <c r="G134" s="79"/>
      <c r="H134" s="79"/>
      <c r="I134" s="79"/>
      <c r="J134" s="79"/>
      <c r="K134" s="79"/>
      <c r="L134" s="79"/>
      <c r="M134" s="79"/>
      <c r="N134" s="78"/>
      <c r="O134" s="114"/>
    </row>
    <row r="135" spans="2:15" s="1" customFormat="1" x14ac:dyDescent="0.35">
      <c r="B135" s="5" t="s">
        <v>368</v>
      </c>
      <c r="C135"/>
      <c r="D135"/>
      <c r="E135"/>
      <c r="F135"/>
      <c r="G135" s="79"/>
      <c r="H135" s="79"/>
      <c r="I135" s="79"/>
      <c r="J135" s="79"/>
      <c r="K135" s="79"/>
      <c r="L135" s="79"/>
      <c r="M135" s="79"/>
      <c r="N135" s="78"/>
      <c r="O135" s="114"/>
    </row>
    <row r="136" spans="2:15" s="1" customFormat="1" x14ac:dyDescent="0.35">
      <c r="B136" s="5" t="s">
        <v>369</v>
      </c>
      <c r="C136"/>
      <c r="D136"/>
      <c r="E136"/>
      <c r="F136"/>
      <c r="G136" s="79"/>
      <c r="H136" s="79"/>
      <c r="I136" s="79"/>
      <c r="J136" s="79"/>
      <c r="K136" s="79"/>
      <c r="L136" s="79"/>
      <c r="M136" s="79"/>
      <c r="N136" s="78"/>
      <c r="O136" s="114"/>
    </row>
    <row r="137" spans="2:15" s="1" customFormat="1" x14ac:dyDescent="0.35">
      <c r="B137" s="5" t="s">
        <v>370</v>
      </c>
      <c r="C137"/>
      <c r="D137"/>
      <c r="E137"/>
      <c r="F137"/>
      <c r="G137" s="79"/>
      <c r="H137" s="79"/>
      <c r="I137" s="79"/>
      <c r="J137" s="79"/>
      <c r="K137" s="79"/>
      <c r="L137" s="79"/>
      <c r="M137" s="79"/>
      <c r="N137" s="78"/>
      <c r="O137" s="114"/>
    </row>
    <row r="138" spans="2:15" s="1" customFormat="1" x14ac:dyDescent="0.35">
      <c r="B138" s="5" t="s">
        <v>371</v>
      </c>
      <c r="C138"/>
      <c r="D138"/>
      <c r="E138"/>
      <c r="F138"/>
      <c r="G138" s="79"/>
      <c r="H138" s="79"/>
      <c r="I138" s="79"/>
      <c r="J138" s="79"/>
      <c r="K138" s="79"/>
      <c r="L138" s="79"/>
      <c r="M138" s="79"/>
      <c r="N138" s="79"/>
      <c r="O138" s="116"/>
    </row>
    <row r="139" spans="2:15" s="1" customFormat="1" x14ac:dyDescent="0.35">
      <c r="B139" s="55" t="s">
        <v>344</v>
      </c>
      <c r="C139"/>
      <c r="D139"/>
      <c r="E139"/>
      <c r="F139"/>
      <c r="G139" s="23"/>
      <c r="H139" s="23"/>
      <c r="I139" s="23"/>
      <c r="J139" s="23"/>
      <c r="K139" s="23"/>
      <c r="L139" s="23"/>
      <c r="M139" s="23"/>
      <c r="N139" s="23"/>
      <c r="O139" s="37"/>
    </row>
    <row r="140" spans="2:15" s="1" customFormat="1" x14ac:dyDescent="0.35">
      <c r="B140" s="117"/>
      <c r="C140"/>
      <c r="D140"/>
      <c r="E140"/>
      <c r="F140"/>
      <c r="G140" s="77"/>
      <c r="H140" s="77"/>
      <c r="I140" s="77"/>
      <c r="J140" s="77"/>
      <c r="K140" s="77"/>
      <c r="L140" s="77"/>
      <c r="M140" s="77"/>
      <c r="N140" s="77"/>
      <c r="O140" s="112"/>
    </row>
    <row r="141" spans="2:15" s="1" customFormat="1" x14ac:dyDescent="0.35">
      <c r="B141" s="118"/>
      <c r="C141"/>
      <c r="D141"/>
      <c r="E141"/>
      <c r="F141"/>
      <c r="G141" s="78"/>
      <c r="H141" s="78"/>
      <c r="I141" s="78"/>
      <c r="J141" s="78"/>
      <c r="K141" s="78"/>
      <c r="L141" s="78"/>
      <c r="M141" s="78"/>
      <c r="N141" s="79"/>
      <c r="O141" s="116"/>
    </row>
    <row r="142" spans="2:15" s="1" customFormat="1" x14ac:dyDescent="0.35">
      <c r="B142" s="49"/>
      <c r="C142"/>
      <c r="D142"/>
      <c r="E142"/>
      <c r="F142"/>
      <c r="G142" s="23"/>
      <c r="H142" s="23"/>
      <c r="I142" s="23"/>
      <c r="J142" s="23"/>
      <c r="K142" s="23"/>
      <c r="L142" s="23"/>
      <c r="M142" s="23"/>
      <c r="N142" s="23"/>
      <c r="O142" s="37"/>
    </row>
    <row r="143" spans="2:15" s="1" customFormat="1" x14ac:dyDescent="0.35">
      <c r="B143" s="35" t="s">
        <v>375</v>
      </c>
      <c r="C143"/>
      <c r="D143"/>
      <c r="E143"/>
      <c r="F143"/>
      <c r="G143" s="23"/>
      <c r="H143" s="23"/>
      <c r="I143" s="23"/>
      <c r="J143" s="23"/>
      <c r="K143" s="23"/>
      <c r="L143" s="23"/>
      <c r="M143" s="23"/>
      <c r="N143" s="23"/>
      <c r="O143" s="37"/>
    </row>
    <row r="144" spans="2:15" s="1" customFormat="1" ht="8.15" customHeight="1" x14ac:dyDescent="0.35">
      <c r="B144" s="35"/>
      <c r="C144"/>
      <c r="D144"/>
      <c r="E144"/>
      <c r="F144"/>
      <c r="G144" s="23"/>
      <c r="H144" s="23"/>
      <c r="I144" s="23"/>
      <c r="J144" s="23"/>
      <c r="K144" s="23"/>
      <c r="L144" s="23"/>
      <c r="M144" s="23"/>
      <c r="N144" s="23"/>
      <c r="O144" s="37"/>
    </row>
    <row r="145" spans="1:16" s="1" customFormat="1" x14ac:dyDescent="0.35">
      <c r="B145" s="36" t="s">
        <v>418</v>
      </c>
      <c r="C145"/>
      <c r="D145"/>
      <c r="E145"/>
      <c r="F145"/>
      <c r="G145" s="23"/>
      <c r="H145" s="23"/>
      <c r="I145" s="23"/>
      <c r="J145" s="23"/>
      <c r="K145" s="23"/>
      <c r="L145" s="23"/>
      <c r="M145" s="23"/>
      <c r="N145" s="23"/>
      <c r="O145" s="37"/>
    </row>
    <row r="146" spans="1:16" s="1" customFormat="1" x14ac:dyDescent="0.35">
      <c r="B146" s="38" t="s">
        <v>425</v>
      </c>
      <c r="C146"/>
      <c r="D146"/>
      <c r="E146"/>
      <c r="F146"/>
      <c r="G146" s="77"/>
      <c r="H146" s="77"/>
      <c r="I146" s="77"/>
      <c r="J146" s="77"/>
      <c r="K146" s="77"/>
      <c r="L146" s="77"/>
      <c r="M146" s="77"/>
      <c r="N146" s="77"/>
      <c r="O146" s="112"/>
    </row>
    <row r="147" spans="1:16" s="1" customFormat="1" x14ac:dyDescent="0.35">
      <c r="B147" s="38" t="s">
        <v>426</v>
      </c>
      <c r="C147"/>
      <c r="D147"/>
      <c r="E147"/>
      <c r="F147"/>
      <c r="G147" s="77"/>
      <c r="H147" s="77"/>
      <c r="I147" s="77"/>
      <c r="J147" s="77"/>
      <c r="K147" s="77"/>
      <c r="L147" s="77"/>
      <c r="M147" s="77"/>
      <c r="N147" s="217"/>
      <c r="O147" s="218"/>
    </row>
    <row r="148" spans="1:16" s="1" customFormat="1" ht="5.15" customHeight="1" x14ac:dyDescent="0.35">
      <c r="B148" s="38"/>
      <c r="C148"/>
      <c r="D148"/>
      <c r="E148"/>
      <c r="F148"/>
      <c r="G148" s="23"/>
      <c r="H148" s="23"/>
      <c r="I148" s="23"/>
      <c r="J148" s="23"/>
      <c r="K148" s="23"/>
      <c r="L148" s="23"/>
      <c r="M148" s="23"/>
      <c r="N148" s="23"/>
      <c r="O148" s="37"/>
    </row>
    <row r="149" spans="1:16" s="1" customFormat="1" x14ac:dyDescent="0.35">
      <c r="B149" s="36" t="s">
        <v>420</v>
      </c>
      <c r="C149"/>
      <c r="D149"/>
      <c r="E149"/>
      <c r="F149"/>
      <c r="G149" s="23"/>
      <c r="H149" s="23"/>
      <c r="I149" s="23"/>
      <c r="J149" s="23"/>
      <c r="K149" s="23"/>
      <c r="L149" s="23"/>
      <c r="M149" s="23"/>
      <c r="N149" s="23"/>
      <c r="O149" s="37"/>
    </row>
    <row r="150" spans="1:16" s="1" customFormat="1" x14ac:dyDescent="0.35">
      <c r="B150" s="38" t="s">
        <v>425</v>
      </c>
      <c r="C150"/>
      <c r="D150"/>
      <c r="E150"/>
      <c r="F150"/>
      <c r="G150" s="77"/>
      <c r="H150" s="77"/>
      <c r="I150" s="77"/>
      <c r="J150" s="77"/>
      <c r="K150" s="77"/>
      <c r="L150" s="77"/>
      <c r="M150" s="77"/>
      <c r="N150" s="77"/>
      <c r="O150" s="112"/>
    </row>
    <row r="151" spans="1:16" s="1" customFormat="1" x14ac:dyDescent="0.35">
      <c r="B151" s="38" t="s">
        <v>426</v>
      </c>
      <c r="C151"/>
      <c r="D151"/>
      <c r="E151"/>
      <c r="F151"/>
      <c r="G151" s="77"/>
      <c r="H151" s="77"/>
      <c r="I151" s="77"/>
      <c r="J151" s="77"/>
      <c r="K151" s="77"/>
      <c r="L151" s="77"/>
      <c r="M151" s="77"/>
      <c r="N151" s="217"/>
      <c r="O151" s="218"/>
    </row>
    <row r="152" spans="1:16" s="1" customFormat="1" x14ac:dyDescent="0.35">
      <c r="B152" s="119"/>
      <c r="C152" s="28"/>
      <c r="D152" s="28"/>
      <c r="E152" s="28"/>
      <c r="F152" s="28"/>
      <c r="G152" s="120"/>
      <c r="H152" s="120"/>
      <c r="I152" s="120"/>
      <c r="J152" s="120"/>
      <c r="K152" s="120"/>
      <c r="L152" s="120"/>
      <c r="M152" s="120"/>
      <c r="N152" s="120"/>
      <c r="O152" s="121"/>
    </row>
    <row r="153" spans="1:16" s="1" customFormat="1" x14ac:dyDescent="0.35">
      <c r="B153" s="125"/>
      <c r="C153" s="30"/>
      <c r="D153" s="30"/>
      <c r="E153" s="30"/>
      <c r="F153" s="30"/>
      <c r="G153" s="125"/>
      <c r="H153" s="125"/>
      <c r="I153" s="125"/>
      <c r="J153" s="125"/>
      <c r="K153" s="125"/>
      <c r="L153" s="125"/>
      <c r="M153" s="125"/>
      <c r="N153" s="125"/>
      <c r="O153" s="125"/>
    </row>
    <row r="154" spans="1:16" x14ac:dyDescent="0.35"/>
    <row r="155" spans="1:16" x14ac:dyDescent="0.35">
      <c r="A155" t="s">
        <v>327</v>
      </c>
      <c r="B155" t="s">
        <v>327</v>
      </c>
      <c r="C155" t="s">
        <v>327</v>
      </c>
      <c r="D155" t="s">
        <v>327</v>
      </c>
      <c r="E155" t="s">
        <v>327</v>
      </c>
      <c r="F155" t="s">
        <v>327</v>
      </c>
      <c r="G155" t="s">
        <v>327</v>
      </c>
      <c r="H155" t="s">
        <v>327</v>
      </c>
      <c r="I155" t="s">
        <v>327</v>
      </c>
      <c r="J155" t="s">
        <v>327</v>
      </c>
      <c r="K155" t="s">
        <v>327</v>
      </c>
      <c r="L155" t="s">
        <v>327</v>
      </c>
      <c r="M155" t="s">
        <v>327</v>
      </c>
      <c r="N155" t="s">
        <v>327</v>
      </c>
      <c r="O155" t="s">
        <v>327</v>
      </c>
      <c r="P155" t="s">
        <v>327</v>
      </c>
    </row>
    <row r="156" spans="1:16" x14ac:dyDescent="0.35"/>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sheetData>
  <mergeCells count="3">
    <mergeCell ref="D2:O2"/>
    <mergeCell ref="B4:O4"/>
    <mergeCell ref="B8:O14"/>
  </mergeCells>
  <phoneticPr fontId="18" type="noConversion"/>
  <dataValidations count="1">
    <dataValidation type="list" errorStyle="warning" allowBlank="1" showInputMessage="1" showErrorMessage="1" errorTitle="Município não existente" error="Por favor selecionar o município a partir da lista." sqref="B52:B87" xr:uid="{00000000-0002-0000-0D00-000000000000}">
      <formula1>Municípios</formula1>
    </dataValidation>
  </dataValidations>
  <pageMargins left="0.7" right="0.7" top="0.75" bottom="0.75" header="0.3" footer="0.3"/>
  <pageSetup paperSize="8" scale="7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P165"/>
  <sheetViews>
    <sheetView showGridLines="0" zoomScale="70" zoomScaleNormal="70" workbookViewId="0">
      <pane ySplit="3" topLeftCell="A4" activePane="bottomLeft" state="frozen"/>
      <selection activeCell="C157" sqref="C157"/>
      <selection pane="bottomLeft" activeCell="H24" sqref="H24"/>
    </sheetView>
  </sheetViews>
  <sheetFormatPr defaultColWidth="0" defaultRowHeight="14.5" zeroHeight="1" x14ac:dyDescent="0.35"/>
  <cols>
    <col min="1" max="1" width="2.81640625" customWidth="1"/>
    <col min="2" max="2" width="73.17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511</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46" t="s">
        <v>549</v>
      </c>
      <c r="C8" s="447"/>
      <c r="D8" s="447"/>
      <c r="E8" s="447"/>
      <c r="F8" s="447"/>
      <c r="G8" s="447"/>
      <c r="H8" s="447"/>
      <c r="I8" s="447"/>
      <c r="J8" s="447"/>
      <c r="K8" s="447"/>
      <c r="L8" s="447"/>
      <c r="M8" s="447"/>
      <c r="N8" s="447"/>
      <c r="O8" s="448"/>
    </row>
    <row r="9" spans="2:15" x14ac:dyDescent="0.35">
      <c r="B9" s="446"/>
      <c r="C9" s="447"/>
      <c r="D9" s="447"/>
      <c r="E9" s="447"/>
      <c r="F9" s="447"/>
      <c r="G9" s="447"/>
      <c r="H9" s="447"/>
      <c r="I9" s="447"/>
      <c r="J9" s="447"/>
      <c r="K9" s="447"/>
      <c r="L9" s="447"/>
      <c r="M9" s="447"/>
      <c r="N9" s="447"/>
      <c r="O9" s="448"/>
    </row>
    <row r="10" spans="2:15" x14ac:dyDescent="0.35">
      <c r="B10" s="446"/>
      <c r="C10" s="447"/>
      <c r="D10" s="447"/>
      <c r="E10" s="447"/>
      <c r="F10" s="447"/>
      <c r="G10" s="447"/>
      <c r="H10" s="447"/>
      <c r="I10" s="447"/>
      <c r="J10" s="447"/>
      <c r="K10" s="447"/>
      <c r="L10" s="447"/>
      <c r="M10" s="447"/>
      <c r="N10" s="447"/>
      <c r="O10" s="448"/>
    </row>
    <row r="11" spans="2:15" x14ac:dyDescent="0.35">
      <c r="B11" s="446"/>
      <c r="C11" s="447"/>
      <c r="D11" s="447"/>
      <c r="E11" s="447"/>
      <c r="F11" s="447"/>
      <c r="G11" s="447"/>
      <c r="H11" s="447"/>
      <c r="I11" s="447"/>
      <c r="J11" s="447"/>
      <c r="K11" s="447"/>
      <c r="L11" s="447"/>
      <c r="M11" s="447"/>
      <c r="N11" s="447"/>
      <c r="O11" s="448"/>
    </row>
    <row r="12" spans="2:15" x14ac:dyDescent="0.35">
      <c r="B12" s="446"/>
      <c r="C12" s="447"/>
      <c r="D12" s="447"/>
      <c r="E12" s="447"/>
      <c r="F12" s="447"/>
      <c r="G12" s="447"/>
      <c r="H12" s="447"/>
      <c r="I12" s="447"/>
      <c r="J12" s="447"/>
      <c r="K12" s="447"/>
      <c r="L12" s="447"/>
      <c r="M12" s="447"/>
      <c r="N12" s="447"/>
      <c r="O12" s="448"/>
    </row>
    <row r="13" spans="2:15" x14ac:dyDescent="0.35">
      <c r="B13" s="446"/>
      <c r="C13" s="447"/>
      <c r="D13" s="447"/>
      <c r="E13" s="447"/>
      <c r="F13" s="447"/>
      <c r="G13" s="447"/>
      <c r="H13" s="447"/>
      <c r="I13" s="447"/>
      <c r="J13" s="447"/>
      <c r="K13" s="447"/>
      <c r="L13" s="447"/>
      <c r="M13" s="447"/>
      <c r="N13" s="447"/>
      <c r="O13" s="448"/>
    </row>
    <row r="14" spans="2:15" ht="72" customHeight="1" x14ac:dyDescent="0.35">
      <c r="B14" s="446"/>
      <c r="C14" s="447"/>
      <c r="D14" s="447"/>
      <c r="E14" s="447"/>
      <c r="F14" s="447"/>
      <c r="G14" s="447"/>
      <c r="H14" s="447"/>
      <c r="I14" s="447"/>
      <c r="J14" s="447"/>
      <c r="K14" s="447"/>
      <c r="L14" s="447"/>
      <c r="M14" s="447"/>
      <c r="N14" s="447"/>
      <c r="O14" s="448"/>
    </row>
    <row r="15" spans="2:15" x14ac:dyDescent="0.35">
      <c r="B15" s="27"/>
      <c r="C15" s="28"/>
      <c r="D15" s="28"/>
      <c r="E15" s="28"/>
      <c r="F15" s="28"/>
      <c r="G15" s="28"/>
      <c r="H15" s="28"/>
      <c r="I15" s="28"/>
      <c r="J15" s="28"/>
      <c r="K15" s="28"/>
      <c r="L15" s="28"/>
      <c r="M15" s="28"/>
      <c r="N15" s="28"/>
      <c r="O15" s="29"/>
    </row>
    <row r="16" spans="2:15" x14ac:dyDescent="0.35"/>
    <row r="17" spans="2:15" ht="30" customHeight="1" x14ac:dyDescent="0.35">
      <c r="B17" s="33" t="s">
        <v>408</v>
      </c>
      <c r="C17" s="19" t="s">
        <v>409</v>
      </c>
      <c r="D17" s="19"/>
      <c r="E17" s="19" t="s">
        <v>410</v>
      </c>
      <c r="F17" s="34"/>
      <c r="G17" s="31">
        <v>2023</v>
      </c>
      <c r="H17" s="31">
        <f t="shared" ref="H17:N17" si="0">+G17+1</f>
        <v>2024</v>
      </c>
      <c r="I17" s="31">
        <f t="shared" si="0"/>
        <v>2025</v>
      </c>
      <c r="J17" s="31">
        <f t="shared" si="0"/>
        <v>2026</v>
      </c>
      <c r="K17" s="31">
        <f t="shared" si="0"/>
        <v>2027</v>
      </c>
      <c r="L17" s="31">
        <f t="shared" si="0"/>
        <v>2028</v>
      </c>
      <c r="M17" s="31">
        <f t="shared" si="0"/>
        <v>2029</v>
      </c>
      <c r="N17" s="31">
        <f t="shared" si="0"/>
        <v>2030</v>
      </c>
      <c r="O17" s="20" t="s">
        <v>411</v>
      </c>
    </row>
    <row r="18" spans="2:15" x14ac:dyDescent="0.35">
      <c r="B18" s="26"/>
      <c r="O18" s="25"/>
    </row>
    <row r="19" spans="2:15" x14ac:dyDescent="0.35">
      <c r="B19" s="214" t="s">
        <v>507</v>
      </c>
      <c r="C19" s="387">
        <f>360000/3</f>
        <v>120000</v>
      </c>
      <c r="D19" s="253"/>
      <c r="E19" s="209">
        <v>15</v>
      </c>
      <c r="F19" s="143"/>
      <c r="G19" s="384">
        <v>0</v>
      </c>
      <c r="H19" s="383">
        <v>0</v>
      </c>
      <c r="I19" s="383">
        <v>8000</v>
      </c>
      <c r="J19" s="383">
        <v>8000</v>
      </c>
      <c r="K19" s="383">
        <v>8000</v>
      </c>
      <c r="L19" s="383">
        <v>8000</v>
      </c>
      <c r="M19" s="383">
        <v>8000</v>
      </c>
      <c r="N19" s="383">
        <v>8000</v>
      </c>
      <c r="O19" s="152"/>
    </row>
    <row r="20" spans="2:15" x14ac:dyDescent="0.35">
      <c r="B20" s="215" t="s">
        <v>526</v>
      </c>
      <c r="C20" s="382">
        <f>3*3985</f>
        <v>11955</v>
      </c>
      <c r="D20" s="254"/>
      <c r="E20" s="211">
        <v>7</v>
      </c>
      <c r="F20" s="144"/>
      <c r="G20" s="150">
        <v>0</v>
      </c>
      <c r="H20" s="391">
        <v>0</v>
      </c>
      <c r="I20" s="391">
        <v>1707.8571428571427</v>
      </c>
      <c r="J20" s="391">
        <v>1707.8571428571427</v>
      </c>
      <c r="K20" s="391">
        <v>1707.8571428571427</v>
      </c>
      <c r="L20" s="391">
        <v>1707.8571428571427</v>
      </c>
      <c r="M20" s="391">
        <v>1707.8571428571427</v>
      </c>
      <c r="N20" s="391">
        <v>1707.8571428571427</v>
      </c>
      <c r="O20" s="392">
        <v>1707.8571428571427</v>
      </c>
    </row>
    <row r="21" spans="2:15" x14ac:dyDescent="0.35">
      <c r="B21" s="215" t="s">
        <v>544</v>
      </c>
      <c r="C21" s="382">
        <f>1*3985</f>
        <v>3985</v>
      </c>
      <c r="D21" s="254"/>
      <c r="E21" s="211">
        <v>10</v>
      </c>
      <c r="F21" s="144"/>
      <c r="G21" s="149">
        <v>0</v>
      </c>
      <c r="H21" s="391">
        <v>0</v>
      </c>
      <c r="I21" s="391">
        <v>398.5</v>
      </c>
      <c r="J21" s="391">
        <v>398.5</v>
      </c>
      <c r="K21" s="391">
        <v>398.5</v>
      </c>
      <c r="L21" s="391">
        <v>398.5</v>
      </c>
      <c r="M21" s="391">
        <v>398.5</v>
      </c>
      <c r="N21" s="391">
        <v>398.5</v>
      </c>
      <c r="O21" s="392">
        <v>398.5</v>
      </c>
    </row>
    <row r="22" spans="2:15" x14ac:dyDescent="0.35">
      <c r="B22" s="215"/>
      <c r="C22" s="210"/>
      <c r="D22" s="254"/>
      <c r="E22" s="211"/>
      <c r="F22" s="144"/>
      <c r="G22" s="150"/>
      <c r="H22" s="147"/>
      <c r="I22" s="147"/>
      <c r="J22" s="147"/>
      <c r="K22" s="147"/>
      <c r="L22" s="147"/>
      <c r="M22" s="147"/>
      <c r="N22" s="147"/>
      <c r="O22" s="153"/>
    </row>
    <row r="23" spans="2:15" x14ac:dyDescent="0.35">
      <c r="B23" s="215"/>
      <c r="C23" s="210"/>
      <c r="D23" s="254"/>
      <c r="E23" s="211"/>
      <c r="F23" s="144"/>
      <c r="G23" s="150"/>
      <c r="H23" s="147"/>
      <c r="I23" s="147"/>
      <c r="J23" s="147"/>
      <c r="K23" s="147"/>
      <c r="L23" s="147"/>
      <c r="M23" s="147"/>
      <c r="N23" s="147"/>
      <c r="O23" s="153"/>
    </row>
    <row r="24" spans="2:15" x14ac:dyDescent="0.35">
      <c r="B24" s="215"/>
      <c r="C24" s="210"/>
      <c r="D24" s="254"/>
      <c r="E24" s="211"/>
      <c r="F24" s="144"/>
      <c r="G24" s="150"/>
      <c r="H24" s="147"/>
      <c r="I24" s="147"/>
      <c r="J24" s="147"/>
      <c r="K24" s="147"/>
      <c r="L24" s="147"/>
      <c r="M24" s="147"/>
      <c r="N24" s="147"/>
      <c r="O24" s="153"/>
    </row>
    <row r="25" spans="2:15" x14ac:dyDescent="0.35">
      <c r="B25" s="215"/>
      <c r="C25" s="210"/>
      <c r="D25" s="254"/>
      <c r="E25" s="211"/>
      <c r="F25" s="144"/>
      <c r="G25" s="150"/>
      <c r="H25" s="147"/>
      <c r="I25" s="147"/>
      <c r="J25" s="147"/>
      <c r="K25" s="147"/>
      <c r="L25" s="147"/>
      <c r="M25" s="147"/>
      <c r="N25" s="147"/>
      <c r="O25" s="153"/>
    </row>
    <row r="26" spans="2:15" x14ac:dyDescent="0.35">
      <c r="B26" s="215"/>
      <c r="C26" s="210"/>
      <c r="D26" s="254"/>
      <c r="E26" s="211"/>
      <c r="F26" s="144"/>
      <c r="G26" s="150"/>
      <c r="H26" s="147"/>
      <c r="I26" s="147"/>
      <c r="J26" s="147"/>
      <c r="K26" s="147"/>
      <c r="L26" s="147"/>
      <c r="M26" s="147"/>
      <c r="N26" s="147"/>
      <c r="O26" s="153"/>
    </row>
    <row r="27" spans="2:15" x14ac:dyDescent="0.35">
      <c r="B27" s="215"/>
      <c r="C27" s="210"/>
      <c r="D27" s="254"/>
      <c r="E27" s="211"/>
      <c r="F27" s="144"/>
      <c r="G27" s="150"/>
      <c r="H27" s="147"/>
      <c r="I27" s="147"/>
      <c r="J27" s="147"/>
      <c r="K27" s="147"/>
      <c r="L27" s="147"/>
      <c r="M27" s="147"/>
      <c r="N27" s="147"/>
      <c r="O27" s="153"/>
    </row>
    <row r="28" spans="2:15" x14ac:dyDescent="0.35">
      <c r="B28" s="215"/>
      <c r="C28" s="210"/>
      <c r="D28" s="254"/>
      <c r="E28" s="211"/>
      <c r="F28" s="144"/>
      <c r="G28" s="150"/>
      <c r="H28" s="147"/>
      <c r="I28" s="147"/>
      <c r="J28" s="147"/>
      <c r="K28" s="147"/>
      <c r="L28" s="147"/>
      <c r="M28" s="147"/>
      <c r="N28" s="147"/>
      <c r="O28" s="153"/>
    </row>
    <row r="29" spans="2:15" x14ac:dyDescent="0.35">
      <c r="B29" s="215"/>
      <c r="C29" s="210"/>
      <c r="D29" s="254"/>
      <c r="E29" s="211"/>
      <c r="F29" s="144"/>
      <c r="G29" s="150"/>
      <c r="H29" s="147"/>
      <c r="I29" s="147"/>
      <c r="J29" s="147"/>
      <c r="K29" s="147"/>
      <c r="L29" s="147"/>
      <c r="M29" s="147"/>
      <c r="N29" s="147"/>
      <c r="O29" s="153"/>
    </row>
    <row r="30" spans="2:15" x14ac:dyDescent="0.35">
      <c r="B30" s="215"/>
      <c r="C30" s="210"/>
      <c r="D30" s="254"/>
      <c r="E30" s="211"/>
      <c r="F30" s="144"/>
      <c r="G30" s="150"/>
      <c r="H30" s="147"/>
      <c r="I30" s="147"/>
      <c r="J30" s="147"/>
      <c r="K30" s="147"/>
      <c r="L30" s="147"/>
      <c r="M30" s="147"/>
      <c r="N30" s="147"/>
      <c r="O30" s="153"/>
    </row>
    <row r="31" spans="2:15" x14ac:dyDescent="0.35">
      <c r="B31" s="215"/>
      <c r="C31" s="210"/>
      <c r="D31" s="254"/>
      <c r="E31" s="211"/>
      <c r="F31" s="144"/>
      <c r="G31" s="150"/>
      <c r="H31" s="147"/>
      <c r="I31" s="147"/>
      <c r="J31" s="147"/>
      <c r="K31" s="147"/>
      <c r="L31" s="147"/>
      <c r="M31" s="147"/>
      <c r="N31" s="147"/>
      <c r="O31" s="153"/>
    </row>
    <row r="32" spans="2:15" x14ac:dyDescent="0.35">
      <c r="B32" s="215"/>
      <c r="C32" s="210"/>
      <c r="D32" s="254"/>
      <c r="E32" s="211"/>
      <c r="F32" s="144"/>
      <c r="G32" s="150"/>
      <c r="H32" s="147"/>
      <c r="I32" s="147"/>
      <c r="J32" s="147"/>
      <c r="K32" s="147"/>
      <c r="L32" s="147"/>
      <c r="M32" s="147"/>
      <c r="N32" s="147"/>
      <c r="O32" s="153"/>
    </row>
    <row r="33" spans="2:15" x14ac:dyDescent="0.35">
      <c r="B33" s="215"/>
      <c r="C33" s="210"/>
      <c r="D33" s="254"/>
      <c r="E33" s="211"/>
      <c r="F33" s="144"/>
      <c r="G33" s="150"/>
      <c r="H33" s="147"/>
      <c r="I33" s="147"/>
      <c r="J33" s="147"/>
      <c r="K33" s="147"/>
      <c r="L33" s="147"/>
      <c r="M33" s="147"/>
      <c r="N33" s="147"/>
      <c r="O33" s="153"/>
    </row>
    <row r="34" spans="2:15" x14ac:dyDescent="0.35">
      <c r="B34" s="215"/>
      <c r="C34" s="210"/>
      <c r="D34" s="254"/>
      <c r="E34" s="211"/>
      <c r="F34" s="144"/>
      <c r="G34" s="150"/>
      <c r="H34" s="147"/>
      <c r="I34" s="147"/>
      <c r="J34" s="147"/>
      <c r="K34" s="147"/>
      <c r="L34" s="147"/>
      <c r="M34" s="147"/>
      <c r="N34" s="147"/>
      <c r="O34" s="153"/>
    </row>
    <row r="35" spans="2:15" x14ac:dyDescent="0.35">
      <c r="B35" s="215"/>
      <c r="C35" s="210"/>
      <c r="D35" s="254"/>
      <c r="E35" s="211"/>
      <c r="F35" s="144"/>
      <c r="G35" s="150"/>
      <c r="H35" s="147"/>
      <c r="I35" s="147"/>
      <c r="J35" s="147"/>
      <c r="K35" s="147"/>
      <c r="L35" s="147"/>
      <c r="M35" s="147"/>
      <c r="N35" s="147"/>
      <c r="O35" s="153"/>
    </row>
    <row r="36" spans="2:15" x14ac:dyDescent="0.35">
      <c r="B36" s="215"/>
      <c r="C36" s="210"/>
      <c r="D36" s="254"/>
      <c r="E36" s="211"/>
      <c r="F36" s="144"/>
      <c r="G36" s="150"/>
      <c r="H36" s="147"/>
      <c r="I36" s="147"/>
      <c r="J36" s="147"/>
      <c r="K36" s="147"/>
      <c r="L36" s="147"/>
      <c r="M36" s="147"/>
      <c r="N36" s="147"/>
      <c r="O36" s="153"/>
    </row>
    <row r="37" spans="2:15" x14ac:dyDescent="0.35">
      <c r="B37" s="215"/>
      <c r="C37" s="210"/>
      <c r="D37" s="254"/>
      <c r="E37" s="211"/>
      <c r="F37" s="144"/>
      <c r="G37" s="150"/>
      <c r="H37" s="147"/>
      <c r="I37" s="147"/>
      <c r="J37" s="147"/>
      <c r="K37" s="147"/>
      <c r="L37" s="147"/>
      <c r="M37" s="147"/>
      <c r="N37" s="147"/>
      <c r="O37" s="153"/>
    </row>
    <row r="38" spans="2:15" x14ac:dyDescent="0.35">
      <c r="B38" s="215"/>
      <c r="C38" s="210"/>
      <c r="D38" s="254"/>
      <c r="E38" s="211"/>
      <c r="F38" s="144"/>
      <c r="G38" s="150"/>
      <c r="H38" s="147"/>
      <c r="I38" s="147"/>
      <c r="J38" s="147"/>
      <c r="K38" s="147"/>
      <c r="L38" s="147"/>
      <c r="M38" s="147"/>
      <c r="N38" s="147"/>
      <c r="O38" s="153"/>
    </row>
    <row r="39" spans="2:15" x14ac:dyDescent="0.35">
      <c r="B39" s="215"/>
      <c r="C39" s="210"/>
      <c r="D39" s="254"/>
      <c r="E39" s="211"/>
      <c r="F39" s="144"/>
      <c r="G39" s="150"/>
      <c r="H39" s="147"/>
      <c r="I39" s="147"/>
      <c r="J39" s="147"/>
      <c r="K39" s="147"/>
      <c r="L39" s="147"/>
      <c r="M39" s="147"/>
      <c r="N39" s="147"/>
      <c r="O39" s="153"/>
    </row>
    <row r="40" spans="2:15" x14ac:dyDescent="0.35">
      <c r="B40" s="215"/>
      <c r="C40" s="210"/>
      <c r="D40" s="254"/>
      <c r="E40" s="211"/>
      <c r="F40" s="144"/>
      <c r="G40" s="150"/>
      <c r="H40" s="147"/>
      <c r="I40" s="147"/>
      <c r="J40" s="147"/>
      <c r="K40" s="147"/>
      <c r="L40" s="147"/>
      <c r="M40" s="147"/>
      <c r="N40" s="147"/>
      <c r="O40" s="153"/>
    </row>
    <row r="41" spans="2:15" x14ac:dyDescent="0.35">
      <c r="B41" s="216"/>
      <c r="C41" s="212"/>
      <c r="D41" s="255"/>
      <c r="E41" s="213"/>
      <c r="F41" s="145"/>
      <c r="G41" s="151"/>
      <c r="H41" s="148"/>
      <c r="I41" s="148"/>
      <c r="J41" s="148"/>
      <c r="K41" s="148"/>
      <c r="L41" s="148"/>
      <c r="M41" s="148"/>
      <c r="N41" s="148"/>
      <c r="O41" s="154"/>
    </row>
    <row r="42" spans="2:15" x14ac:dyDescent="0.35"/>
    <row r="43" spans="2:15" x14ac:dyDescent="0.35"/>
    <row r="44" spans="2:15" ht="27" customHeight="1" x14ac:dyDescent="0.35">
      <c r="B44" s="33" t="s">
        <v>412</v>
      </c>
      <c r="C44" s="47"/>
      <c r="D44" s="47"/>
      <c r="E44" s="34"/>
      <c r="F44" s="34"/>
      <c r="G44" s="31"/>
      <c r="H44" s="31"/>
      <c r="I44" s="31"/>
      <c r="J44" s="31"/>
      <c r="K44" s="31"/>
      <c r="L44" s="31"/>
      <c r="M44" s="31"/>
      <c r="N44" s="31"/>
      <c r="O44" s="32"/>
    </row>
    <row r="45" spans="2:15" ht="5.15" customHeight="1" x14ac:dyDescent="0.35">
      <c r="B45" s="26"/>
      <c r="O45" s="25"/>
    </row>
    <row r="46" spans="2:15" s="1" customFormat="1" ht="30" customHeight="1" x14ac:dyDescent="0.35">
      <c r="B46" s="4" t="s">
        <v>357</v>
      </c>
      <c r="C46" s="155"/>
      <c r="D46" s="155"/>
      <c r="E46" s="155"/>
      <c r="F46" s="155"/>
      <c r="G46" s="31">
        <v>2023</v>
      </c>
      <c r="H46" s="31">
        <f t="shared" ref="H46:N46" si="1">+G46+1</f>
        <v>2024</v>
      </c>
      <c r="I46" s="31">
        <f t="shared" si="1"/>
        <v>2025</v>
      </c>
      <c r="J46" s="31">
        <f t="shared" si="1"/>
        <v>2026</v>
      </c>
      <c r="K46" s="31">
        <f t="shared" si="1"/>
        <v>2027</v>
      </c>
      <c r="L46" s="31">
        <f t="shared" si="1"/>
        <v>2028</v>
      </c>
      <c r="M46" s="31">
        <f t="shared" si="1"/>
        <v>2029</v>
      </c>
      <c r="N46" s="31">
        <f t="shared" si="1"/>
        <v>2030</v>
      </c>
      <c r="O46" s="20" t="s">
        <v>411</v>
      </c>
    </row>
    <row r="47" spans="2:15" s="1" customFormat="1" ht="5.15" customHeight="1" x14ac:dyDescent="0.35">
      <c r="B47" s="18"/>
      <c r="C47"/>
      <c r="D47"/>
      <c r="E47"/>
      <c r="F47"/>
      <c r="O47" s="6"/>
    </row>
    <row r="48" spans="2:15" s="1" customFormat="1" x14ac:dyDescent="0.35">
      <c r="B48" s="35" t="s">
        <v>358</v>
      </c>
      <c r="C48"/>
      <c r="D48"/>
      <c r="E48"/>
      <c r="F48"/>
      <c r="G48" s="109">
        <f t="shared" ref="G48:O48" si="2">SUM(G51:G86)</f>
        <v>0</v>
      </c>
      <c r="H48" s="109">
        <f t="shared" si="2"/>
        <v>0</v>
      </c>
      <c r="I48" s="109">
        <f t="shared" si="2"/>
        <v>0</v>
      </c>
      <c r="J48" s="109">
        <f t="shared" si="2"/>
        <v>0</v>
      </c>
      <c r="K48" s="109">
        <f t="shared" si="2"/>
        <v>0</v>
      </c>
      <c r="L48" s="109">
        <f t="shared" si="2"/>
        <v>0</v>
      </c>
      <c r="M48" s="109">
        <f t="shared" si="2"/>
        <v>0</v>
      </c>
      <c r="N48" s="109">
        <f t="shared" si="2"/>
        <v>0</v>
      </c>
      <c r="O48" s="110">
        <f t="shared" si="2"/>
        <v>0</v>
      </c>
    </row>
    <row r="49" spans="2:15" s="1" customFormat="1" ht="3" customHeight="1" x14ac:dyDescent="0.35">
      <c r="B49" s="14"/>
      <c r="C49"/>
      <c r="D49"/>
      <c r="E49"/>
      <c r="F49"/>
      <c r="G49" s="23"/>
      <c r="H49" s="23"/>
      <c r="I49" s="23"/>
      <c r="J49" s="23"/>
      <c r="K49" s="23"/>
      <c r="L49" s="23"/>
      <c r="M49" s="23"/>
      <c r="N49" s="23"/>
      <c r="O49" s="37"/>
    </row>
    <row r="50" spans="2:15" s="1" customFormat="1" x14ac:dyDescent="0.35">
      <c r="B50" s="5" t="s">
        <v>359</v>
      </c>
      <c r="C50"/>
      <c r="D50"/>
      <c r="E50"/>
      <c r="F50"/>
      <c r="N50" s="23"/>
      <c r="O50" s="37"/>
    </row>
    <row r="51" spans="2:15" s="1" customFormat="1" x14ac:dyDescent="0.35">
      <c r="B51" s="111" t="s">
        <v>131</v>
      </c>
      <c r="C51"/>
      <c r="D51"/>
      <c r="E51"/>
      <c r="F51"/>
      <c r="G51" s="77"/>
      <c r="H51" s="77"/>
      <c r="I51" s="77"/>
      <c r="J51" s="77"/>
      <c r="K51" s="77"/>
      <c r="L51" s="77"/>
      <c r="M51" s="77"/>
      <c r="N51" s="77"/>
      <c r="O51" s="112"/>
    </row>
    <row r="52" spans="2:15" s="1" customFormat="1" x14ac:dyDescent="0.35">
      <c r="B52" s="113"/>
      <c r="C52"/>
      <c r="D52"/>
      <c r="E52"/>
      <c r="F52"/>
      <c r="G52" s="77"/>
      <c r="H52" s="78"/>
      <c r="I52" s="78"/>
      <c r="J52" s="78"/>
      <c r="K52" s="78"/>
      <c r="L52" s="78"/>
      <c r="M52" s="78"/>
      <c r="N52" s="78"/>
      <c r="O52" s="114"/>
    </row>
    <row r="53" spans="2:15" s="1" customFormat="1" x14ac:dyDescent="0.35">
      <c r="B53" s="113"/>
      <c r="C53"/>
      <c r="D53"/>
      <c r="E53"/>
      <c r="F53"/>
      <c r="G53" s="77"/>
      <c r="H53" s="78"/>
      <c r="I53" s="78"/>
      <c r="J53" s="78"/>
      <c r="K53" s="78"/>
      <c r="L53" s="78"/>
      <c r="M53" s="78"/>
      <c r="N53" s="78"/>
      <c r="O53" s="114"/>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7"/>
      <c r="H67" s="78"/>
      <c r="I67" s="78"/>
      <c r="J67" s="78"/>
      <c r="K67" s="78"/>
      <c r="L67" s="78"/>
      <c r="M67" s="78"/>
      <c r="N67" s="78"/>
      <c r="O67" s="114"/>
    </row>
    <row r="68" spans="2:15" s="1" customFormat="1" x14ac:dyDescent="0.35">
      <c r="B68" s="113"/>
      <c r="C68"/>
      <c r="D68"/>
      <c r="E68"/>
      <c r="F68"/>
      <c r="G68" s="78"/>
      <c r="H68" s="78"/>
      <c r="I68" s="78"/>
      <c r="J68" s="78"/>
      <c r="K68" s="78"/>
      <c r="L68" s="78"/>
      <c r="M68" s="78"/>
      <c r="N68" s="78"/>
      <c r="O68" s="114"/>
    </row>
    <row r="69" spans="2:15" s="1" customFormat="1" x14ac:dyDescent="0.35">
      <c r="B69" s="113"/>
      <c r="C69"/>
      <c r="D69"/>
      <c r="E69"/>
      <c r="F69"/>
      <c r="G69" s="78"/>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3"/>
      <c r="C85"/>
      <c r="D85"/>
      <c r="E85"/>
      <c r="F85"/>
      <c r="G85" s="78"/>
      <c r="H85" s="78"/>
      <c r="I85" s="78"/>
      <c r="J85" s="78"/>
      <c r="K85" s="78"/>
      <c r="L85" s="78"/>
      <c r="M85" s="78"/>
      <c r="N85" s="78"/>
      <c r="O85" s="114"/>
    </row>
    <row r="86" spans="2:15" s="1" customFormat="1" x14ac:dyDescent="0.35">
      <c r="B86" s="115"/>
      <c r="C86"/>
      <c r="D86"/>
      <c r="E86"/>
      <c r="F86"/>
      <c r="G86" s="79"/>
      <c r="H86" s="79"/>
      <c r="I86" s="79"/>
      <c r="J86" s="79"/>
      <c r="K86" s="79"/>
      <c r="L86" s="79"/>
      <c r="M86" s="79"/>
      <c r="N86" s="79"/>
      <c r="O86" s="116"/>
    </row>
    <row r="87" spans="2:15" s="1" customFormat="1" ht="5.15" customHeight="1" x14ac:dyDescent="0.35">
      <c r="B87" s="35"/>
      <c r="C87"/>
      <c r="D87"/>
      <c r="E87"/>
      <c r="F87"/>
      <c r="G87" s="23"/>
      <c r="H87" s="23"/>
      <c r="I87" s="23"/>
      <c r="J87" s="23"/>
      <c r="K87" s="23"/>
      <c r="L87" s="23"/>
      <c r="M87" s="23"/>
      <c r="N87" s="23"/>
      <c r="O87" s="37"/>
    </row>
    <row r="88" spans="2:15" s="1" customFormat="1" x14ac:dyDescent="0.35">
      <c r="B88" s="35" t="s">
        <v>360</v>
      </c>
      <c r="C88"/>
      <c r="D88"/>
      <c r="E88"/>
      <c r="F88"/>
      <c r="G88" s="109">
        <f t="shared" ref="G88:O88" si="3">SUM(G89:G94,G131:G137,G139:G140)</f>
        <v>0</v>
      </c>
      <c r="H88" s="109">
        <f t="shared" si="3"/>
        <v>0</v>
      </c>
      <c r="I88" s="109">
        <f t="shared" si="3"/>
        <v>0</v>
      </c>
      <c r="J88" s="109">
        <f t="shared" si="3"/>
        <v>0</v>
      </c>
      <c r="K88" s="109">
        <f t="shared" si="3"/>
        <v>0</v>
      </c>
      <c r="L88" s="109">
        <f t="shared" si="3"/>
        <v>0</v>
      </c>
      <c r="M88" s="109">
        <f t="shared" si="3"/>
        <v>0</v>
      </c>
      <c r="N88" s="109">
        <f t="shared" si="3"/>
        <v>0</v>
      </c>
      <c r="O88" s="110">
        <f t="shared" si="3"/>
        <v>0</v>
      </c>
    </row>
    <row r="89" spans="2:15" s="1" customFormat="1" x14ac:dyDescent="0.35">
      <c r="B89" s="5" t="s">
        <v>361</v>
      </c>
      <c r="C89"/>
      <c r="D89"/>
      <c r="E89"/>
      <c r="F89"/>
      <c r="G89" s="79"/>
      <c r="H89" s="79"/>
      <c r="I89" s="79"/>
      <c r="J89" s="79"/>
      <c r="K89" s="79"/>
      <c r="L89" s="79"/>
      <c r="M89" s="79"/>
      <c r="N89" s="77"/>
      <c r="O89" s="112"/>
    </row>
    <row r="90" spans="2:15" s="1" customFormat="1" x14ac:dyDescent="0.35">
      <c r="B90" s="5" t="s">
        <v>362</v>
      </c>
      <c r="C90"/>
      <c r="D90"/>
      <c r="E90"/>
      <c r="F90"/>
      <c r="G90" s="79"/>
      <c r="H90" s="79"/>
      <c r="I90" s="79"/>
      <c r="J90" s="79"/>
      <c r="K90" s="79"/>
      <c r="L90" s="79"/>
      <c r="M90" s="79"/>
      <c r="N90" s="78"/>
      <c r="O90" s="114"/>
    </row>
    <row r="91" spans="2:15" s="1" customFormat="1" x14ac:dyDescent="0.35">
      <c r="B91" s="5" t="s">
        <v>363</v>
      </c>
      <c r="C91"/>
      <c r="D91"/>
      <c r="E91"/>
      <c r="F91"/>
      <c r="G91" s="79"/>
      <c r="H91" s="79"/>
      <c r="I91" s="79"/>
      <c r="J91" s="79"/>
      <c r="K91" s="79"/>
      <c r="L91" s="79"/>
      <c r="M91" s="79"/>
      <c r="N91" s="79"/>
      <c r="O91" s="116"/>
    </row>
    <row r="92" spans="2:15" s="1" customFormat="1" x14ac:dyDescent="0.35">
      <c r="B92" s="55" t="s">
        <v>364</v>
      </c>
      <c r="C92"/>
      <c r="D92"/>
      <c r="E92"/>
      <c r="F92"/>
      <c r="O92" s="6"/>
    </row>
    <row r="93" spans="2:15" s="1" customFormat="1" ht="3" customHeight="1" x14ac:dyDescent="0.35">
      <c r="B93" s="14"/>
      <c r="C93"/>
      <c r="D93"/>
      <c r="E93"/>
      <c r="F93"/>
      <c r="G93" s="23"/>
      <c r="H93" s="23"/>
      <c r="I93" s="23"/>
      <c r="J93" s="23"/>
      <c r="K93" s="23"/>
      <c r="L93" s="23"/>
      <c r="M93" s="23"/>
      <c r="N93" s="23"/>
      <c r="O93" s="37"/>
    </row>
    <row r="94" spans="2:15" s="1" customFormat="1" x14ac:dyDescent="0.35">
      <c r="B94" s="38" t="s">
        <v>359</v>
      </c>
      <c r="C94"/>
      <c r="D94"/>
      <c r="E94"/>
      <c r="F94"/>
      <c r="G94" s="109">
        <f>SUM(G95:G130)</f>
        <v>0</v>
      </c>
      <c r="H94" s="109">
        <f t="shared" ref="H94:O94" si="4">SUM(H95:H130)</f>
        <v>0</v>
      </c>
      <c r="I94" s="109">
        <f t="shared" si="4"/>
        <v>0</v>
      </c>
      <c r="J94" s="109">
        <f t="shared" si="4"/>
        <v>0</v>
      </c>
      <c r="K94" s="109">
        <f t="shared" si="4"/>
        <v>0</v>
      </c>
      <c r="L94" s="109">
        <f t="shared" si="4"/>
        <v>0</v>
      </c>
      <c r="M94" s="109">
        <f t="shared" si="4"/>
        <v>0</v>
      </c>
      <c r="N94" s="109">
        <f t="shared" si="4"/>
        <v>0</v>
      </c>
      <c r="O94" s="110">
        <f t="shared" si="4"/>
        <v>0</v>
      </c>
    </row>
    <row r="95" spans="2:15" s="1" customFormat="1" x14ac:dyDescent="0.35">
      <c r="B95" s="156" t="str">
        <f t="shared" ref="B95:B130" si="5">B51</f>
        <v>ENTRONCAMENTO</v>
      </c>
      <c r="C95"/>
      <c r="D95"/>
      <c r="E95"/>
      <c r="F95"/>
      <c r="G95" s="77"/>
      <c r="H95" s="77"/>
      <c r="I95" s="77"/>
      <c r="J95" s="77"/>
      <c r="K95" s="77"/>
      <c r="L95" s="77"/>
      <c r="M95" s="77"/>
      <c r="N95" s="77"/>
      <c r="O95" s="112"/>
    </row>
    <row r="96" spans="2:15" s="1" customFormat="1" x14ac:dyDescent="0.35">
      <c r="B96" s="157">
        <f t="shared" si="5"/>
        <v>0</v>
      </c>
      <c r="C96"/>
      <c r="D96"/>
      <c r="E96"/>
      <c r="F96"/>
      <c r="G96" s="78"/>
      <c r="H96" s="78"/>
      <c r="I96" s="78"/>
      <c r="J96" s="78"/>
      <c r="K96" s="78"/>
      <c r="L96" s="78"/>
      <c r="M96" s="78"/>
      <c r="N96" s="78"/>
      <c r="O96" s="114"/>
    </row>
    <row r="97" spans="2:15" s="1" customFormat="1" x14ac:dyDescent="0.35">
      <c r="B97" s="157">
        <f t="shared" si="5"/>
        <v>0</v>
      </c>
      <c r="C97"/>
      <c r="D97"/>
      <c r="E97"/>
      <c r="F97"/>
      <c r="G97" s="78"/>
      <c r="H97" s="78"/>
      <c r="I97" s="78"/>
      <c r="J97" s="78"/>
      <c r="K97" s="78"/>
      <c r="L97" s="78"/>
      <c r="M97" s="78"/>
      <c r="N97" s="78"/>
      <c r="O97" s="114"/>
    </row>
    <row r="98" spans="2:15" s="1" customFormat="1" x14ac:dyDescent="0.35">
      <c r="B98" s="157">
        <f t="shared" si="5"/>
        <v>0</v>
      </c>
      <c r="C98"/>
      <c r="D98"/>
      <c r="E98"/>
      <c r="F98"/>
      <c r="G98" s="78"/>
      <c r="H98" s="78"/>
      <c r="I98" s="78"/>
      <c r="J98" s="78"/>
      <c r="K98" s="78"/>
      <c r="L98" s="78"/>
      <c r="M98" s="78"/>
      <c r="N98" s="78"/>
      <c r="O98" s="114"/>
    </row>
    <row r="99" spans="2:15" s="1" customFormat="1" x14ac:dyDescent="0.35">
      <c r="B99" s="157">
        <f t="shared" si="5"/>
        <v>0</v>
      </c>
      <c r="C99"/>
      <c r="D99"/>
      <c r="E99"/>
      <c r="F99"/>
      <c r="G99" s="78"/>
      <c r="H99" s="78"/>
      <c r="I99" s="78"/>
      <c r="J99" s="78"/>
      <c r="K99" s="78"/>
      <c r="L99" s="78"/>
      <c r="M99" s="78"/>
      <c r="N99" s="78"/>
      <c r="O99" s="114"/>
    </row>
    <row r="100" spans="2:15" s="1" customFormat="1" x14ac:dyDescent="0.35">
      <c r="B100" s="157">
        <f t="shared" si="5"/>
        <v>0</v>
      </c>
      <c r="C100"/>
      <c r="D100"/>
      <c r="E100"/>
      <c r="F100"/>
      <c r="G100" s="78"/>
      <c r="H100" s="78"/>
      <c r="I100" s="78"/>
      <c r="J100" s="78"/>
      <c r="K100" s="78"/>
      <c r="L100" s="78"/>
      <c r="M100" s="78"/>
      <c r="N100" s="78"/>
      <c r="O100" s="114"/>
    </row>
    <row r="101" spans="2:15" s="1" customFormat="1" x14ac:dyDescent="0.35">
      <c r="B101" s="157">
        <f t="shared" si="5"/>
        <v>0</v>
      </c>
      <c r="C101"/>
      <c r="D101"/>
      <c r="E101"/>
      <c r="F101"/>
      <c r="G101" s="78"/>
      <c r="H101" s="78"/>
      <c r="I101" s="78"/>
      <c r="J101" s="78"/>
      <c r="K101" s="78"/>
      <c r="L101" s="78"/>
      <c r="M101" s="78"/>
      <c r="N101" s="78"/>
      <c r="O101" s="114"/>
    </row>
    <row r="102" spans="2:15" s="1" customFormat="1" x14ac:dyDescent="0.35">
      <c r="B102" s="157">
        <f t="shared" si="5"/>
        <v>0</v>
      </c>
      <c r="C102"/>
      <c r="D102"/>
      <c r="E102"/>
      <c r="F102"/>
      <c r="G102" s="78"/>
      <c r="H102" s="78"/>
      <c r="I102" s="78"/>
      <c r="J102" s="78"/>
      <c r="K102" s="78"/>
      <c r="L102" s="78"/>
      <c r="M102" s="78"/>
      <c r="N102" s="78"/>
      <c r="O102" s="114"/>
    </row>
    <row r="103" spans="2:15" s="1" customFormat="1" x14ac:dyDescent="0.35">
      <c r="B103" s="157">
        <f t="shared" si="5"/>
        <v>0</v>
      </c>
      <c r="C103"/>
      <c r="D103"/>
      <c r="E103"/>
      <c r="F103"/>
      <c r="G103" s="78"/>
      <c r="H103" s="78"/>
      <c r="I103" s="78"/>
      <c r="J103" s="78"/>
      <c r="K103" s="78"/>
      <c r="L103" s="78"/>
      <c r="M103" s="78"/>
      <c r="N103" s="78"/>
      <c r="O103" s="114"/>
    </row>
    <row r="104" spans="2:15" s="1" customFormat="1" x14ac:dyDescent="0.35">
      <c r="B104" s="157">
        <f t="shared" si="5"/>
        <v>0</v>
      </c>
      <c r="C104"/>
      <c r="D104"/>
      <c r="E104"/>
      <c r="F104"/>
      <c r="G104" s="78"/>
      <c r="H104" s="78"/>
      <c r="I104" s="78"/>
      <c r="J104" s="78"/>
      <c r="K104" s="78"/>
      <c r="L104" s="78"/>
      <c r="M104" s="78"/>
      <c r="N104" s="78"/>
      <c r="O104" s="114"/>
    </row>
    <row r="105" spans="2:15" s="1" customFormat="1" x14ac:dyDescent="0.35">
      <c r="B105" s="157">
        <f t="shared" si="5"/>
        <v>0</v>
      </c>
      <c r="C105"/>
      <c r="D105"/>
      <c r="E105"/>
      <c r="F105"/>
      <c r="G105" s="78"/>
      <c r="H105" s="78"/>
      <c r="I105" s="78"/>
      <c r="J105" s="78"/>
      <c r="K105" s="78"/>
      <c r="L105" s="78"/>
      <c r="M105" s="78"/>
      <c r="N105" s="78"/>
      <c r="O105" s="114"/>
    </row>
    <row r="106" spans="2:15" s="1" customFormat="1" x14ac:dyDescent="0.35">
      <c r="B106" s="157">
        <f t="shared" si="5"/>
        <v>0</v>
      </c>
      <c r="C106"/>
      <c r="D106"/>
      <c r="E106"/>
      <c r="F106"/>
      <c r="G106" s="78"/>
      <c r="H106" s="78"/>
      <c r="I106" s="78"/>
      <c r="J106" s="78"/>
      <c r="K106" s="78"/>
      <c r="L106" s="78"/>
      <c r="M106" s="78"/>
      <c r="N106" s="78"/>
      <c r="O106" s="114"/>
    </row>
    <row r="107" spans="2:15" s="1" customFormat="1" x14ac:dyDescent="0.35">
      <c r="B107" s="157">
        <f t="shared" si="5"/>
        <v>0</v>
      </c>
      <c r="C107"/>
      <c r="D107"/>
      <c r="E107"/>
      <c r="F107"/>
      <c r="G107" s="78"/>
      <c r="H107" s="78"/>
      <c r="I107" s="78"/>
      <c r="J107" s="78"/>
      <c r="K107" s="78"/>
      <c r="L107" s="78"/>
      <c r="M107" s="78"/>
      <c r="N107" s="78"/>
      <c r="O107" s="114"/>
    </row>
    <row r="108" spans="2:15" s="1" customFormat="1" x14ac:dyDescent="0.35">
      <c r="B108" s="157">
        <f t="shared" si="5"/>
        <v>0</v>
      </c>
      <c r="C108"/>
      <c r="D108"/>
      <c r="E108"/>
      <c r="F108"/>
      <c r="G108" s="78"/>
      <c r="H108" s="78"/>
      <c r="I108" s="78"/>
      <c r="J108" s="78"/>
      <c r="K108" s="78"/>
      <c r="L108" s="78"/>
      <c r="M108" s="78"/>
      <c r="N108" s="78"/>
      <c r="O108" s="114"/>
    </row>
    <row r="109" spans="2:15" s="1" customFormat="1" x14ac:dyDescent="0.35">
      <c r="B109" s="157">
        <f t="shared" si="5"/>
        <v>0</v>
      </c>
      <c r="C109"/>
      <c r="D109"/>
      <c r="E109"/>
      <c r="F109"/>
      <c r="G109" s="78"/>
      <c r="H109" s="78"/>
      <c r="I109" s="78"/>
      <c r="J109" s="78"/>
      <c r="K109" s="78"/>
      <c r="L109" s="78"/>
      <c r="M109" s="78"/>
      <c r="N109" s="78"/>
      <c r="O109" s="114"/>
    </row>
    <row r="110" spans="2:15" s="1" customFormat="1" x14ac:dyDescent="0.35">
      <c r="B110" s="157">
        <f t="shared" si="5"/>
        <v>0</v>
      </c>
      <c r="C110"/>
      <c r="D110"/>
      <c r="E110"/>
      <c r="F110"/>
      <c r="G110" s="78"/>
      <c r="H110" s="78"/>
      <c r="I110" s="78"/>
      <c r="J110" s="78"/>
      <c r="K110" s="78"/>
      <c r="L110" s="78"/>
      <c r="M110" s="78"/>
      <c r="N110" s="78"/>
      <c r="O110" s="114"/>
    </row>
    <row r="111" spans="2:15" s="1" customFormat="1" x14ac:dyDescent="0.35">
      <c r="B111" s="157">
        <f t="shared" si="5"/>
        <v>0</v>
      </c>
      <c r="C111"/>
      <c r="D111"/>
      <c r="E111"/>
      <c r="F111"/>
      <c r="G111" s="78"/>
      <c r="H111" s="78"/>
      <c r="I111" s="78"/>
      <c r="J111" s="78"/>
      <c r="K111" s="78"/>
      <c r="L111" s="78"/>
      <c r="M111" s="78"/>
      <c r="N111" s="78"/>
      <c r="O111" s="114"/>
    </row>
    <row r="112" spans="2:15" s="1" customFormat="1" x14ac:dyDescent="0.35">
      <c r="B112" s="157">
        <f t="shared" si="5"/>
        <v>0</v>
      </c>
      <c r="C112"/>
      <c r="D112"/>
      <c r="E112"/>
      <c r="F112"/>
      <c r="G112" s="78"/>
      <c r="H112" s="78"/>
      <c r="I112" s="78"/>
      <c r="J112" s="78"/>
      <c r="K112" s="78"/>
      <c r="L112" s="78"/>
      <c r="M112" s="78"/>
      <c r="N112" s="78"/>
      <c r="O112" s="114"/>
    </row>
    <row r="113" spans="2:15" s="1" customFormat="1" x14ac:dyDescent="0.35">
      <c r="B113" s="157">
        <f t="shared" si="5"/>
        <v>0</v>
      </c>
      <c r="C113"/>
      <c r="D113"/>
      <c r="E113"/>
      <c r="F113"/>
      <c r="G113" s="78"/>
      <c r="H113" s="78"/>
      <c r="I113" s="78"/>
      <c r="J113" s="78"/>
      <c r="K113" s="78"/>
      <c r="L113" s="78"/>
      <c r="M113" s="78"/>
      <c r="N113" s="78"/>
      <c r="O113" s="114"/>
    </row>
    <row r="114" spans="2:15" s="1" customFormat="1" x14ac:dyDescent="0.35">
      <c r="B114" s="157">
        <f t="shared" si="5"/>
        <v>0</v>
      </c>
      <c r="C114"/>
      <c r="D114"/>
      <c r="E114"/>
      <c r="F114"/>
      <c r="G114" s="78"/>
      <c r="H114" s="78"/>
      <c r="I114" s="78"/>
      <c r="J114" s="78"/>
      <c r="K114" s="78"/>
      <c r="L114" s="78"/>
      <c r="M114" s="78"/>
      <c r="N114" s="78"/>
      <c r="O114" s="114"/>
    </row>
    <row r="115" spans="2:15" s="1" customFormat="1" x14ac:dyDescent="0.35">
      <c r="B115" s="157">
        <f t="shared" si="5"/>
        <v>0</v>
      </c>
      <c r="C115"/>
      <c r="D115"/>
      <c r="E115"/>
      <c r="F115"/>
      <c r="G115" s="78"/>
      <c r="H115" s="78"/>
      <c r="I115" s="78"/>
      <c r="J115" s="78"/>
      <c r="K115" s="78"/>
      <c r="L115" s="78"/>
      <c r="M115" s="78"/>
      <c r="N115" s="78"/>
      <c r="O115" s="114"/>
    </row>
    <row r="116" spans="2:15" s="1" customFormat="1" x14ac:dyDescent="0.35">
      <c r="B116" s="157">
        <f t="shared" si="5"/>
        <v>0</v>
      </c>
      <c r="C116"/>
      <c r="D116"/>
      <c r="E116"/>
      <c r="F116"/>
      <c r="G116" s="78"/>
      <c r="H116" s="78"/>
      <c r="I116" s="78"/>
      <c r="J116" s="78"/>
      <c r="K116" s="78"/>
      <c r="L116" s="78"/>
      <c r="M116" s="78"/>
      <c r="N116" s="78"/>
      <c r="O116" s="114"/>
    </row>
    <row r="117" spans="2:15" s="1" customFormat="1" x14ac:dyDescent="0.35">
      <c r="B117" s="157">
        <f t="shared" si="5"/>
        <v>0</v>
      </c>
      <c r="C117"/>
      <c r="D117"/>
      <c r="E117"/>
      <c r="F117"/>
      <c r="G117" s="78"/>
      <c r="H117" s="78"/>
      <c r="I117" s="78"/>
      <c r="J117" s="78"/>
      <c r="K117" s="78"/>
      <c r="L117" s="78"/>
      <c r="M117" s="78"/>
      <c r="N117" s="78"/>
      <c r="O117" s="114"/>
    </row>
    <row r="118" spans="2:15" s="1" customFormat="1" x14ac:dyDescent="0.35">
      <c r="B118" s="157">
        <f t="shared" si="5"/>
        <v>0</v>
      </c>
      <c r="C118"/>
      <c r="D118"/>
      <c r="E118"/>
      <c r="F118"/>
      <c r="G118" s="78"/>
      <c r="H118" s="78"/>
      <c r="I118" s="78"/>
      <c r="J118" s="78"/>
      <c r="K118" s="78"/>
      <c r="L118" s="78"/>
      <c r="M118" s="78"/>
      <c r="N118" s="78"/>
      <c r="O118" s="114"/>
    </row>
    <row r="119" spans="2:15" s="1" customFormat="1" x14ac:dyDescent="0.35">
      <c r="B119" s="157">
        <f t="shared" si="5"/>
        <v>0</v>
      </c>
      <c r="C119"/>
      <c r="D119"/>
      <c r="E119"/>
      <c r="F119"/>
      <c r="G119" s="78"/>
      <c r="H119" s="78"/>
      <c r="I119" s="78"/>
      <c r="J119" s="78"/>
      <c r="K119" s="78"/>
      <c r="L119" s="78"/>
      <c r="M119" s="78"/>
      <c r="N119" s="78"/>
      <c r="O119" s="114"/>
    </row>
    <row r="120" spans="2:15" s="1" customFormat="1" x14ac:dyDescent="0.35">
      <c r="B120" s="157">
        <f t="shared" si="5"/>
        <v>0</v>
      </c>
      <c r="C120"/>
      <c r="D120"/>
      <c r="E120"/>
      <c r="F120"/>
      <c r="G120" s="78"/>
      <c r="H120" s="78"/>
      <c r="I120" s="78"/>
      <c r="J120" s="78"/>
      <c r="K120" s="78"/>
      <c r="L120" s="78"/>
      <c r="M120" s="78"/>
      <c r="N120" s="78"/>
      <c r="O120" s="114"/>
    </row>
    <row r="121" spans="2:15" s="1" customFormat="1" x14ac:dyDescent="0.35">
      <c r="B121" s="157">
        <f t="shared" si="5"/>
        <v>0</v>
      </c>
      <c r="C121"/>
      <c r="D121"/>
      <c r="E121"/>
      <c r="F121"/>
      <c r="G121" s="78"/>
      <c r="H121" s="78"/>
      <c r="I121" s="78"/>
      <c r="J121" s="78"/>
      <c r="K121" s="78"/>
      <c r="L121" s="78"/>
      <c r="M121" s="78"/>
      <c r="N121" s="78"/>
      <c r="O121" s="114"/>
    </row>
    <row r="122" spans="2:15" s="1" customFormat="1" x14ac:dyDescent="0.35">
      <c r="B122" s="157">
        <f t="shared" si="5"/>
        <v>0</v>
      </c>
      <c r="C122"/>
      <c r="D122"/>
      <c r="E122"/>
      <c r="F122"/>
      <c r="G122" s="78"/>
      <c r="H122" s="78"/>
      <c r="I122" s="78"/>
      <c r="J122" s="78"/>
      <c r="K122" s="78"/>
      <c r="L122" s="78"/>
      <c r="M122" s="78"/>
      <c r="N122" s="78"/>
      <c r="O122" s="114"/>
    </row>
    <row r="123" spans="2:15" s="1" customFormat="1" x14ac:dyDescent="0.35">
      <c r="B123" s="157">
        <f t="shared" si="5"/>
        <v>0</v>
      </c>
      <c r="C123"/>
      <c r="D123"/>
      <c r="E123"/>
      <c r="F123"/>
      <c r="G123" s="78"/>
      <c r="H123" s="78"/>
      <c r="I123" s="78"/>
      <c r="J123" s="78"/>
      <c r="K123" s="78"/>
      <c r="L123" s="78"/>
      <c r="M123" s="78"/>
      <c r="N123" s="78"/>
      <c r="O123" s="114"/>
    </row>
    <row r="124" spans="2:15" s="1" customFormat="1" x14ac:dyDescent="0.35">
      <c r="B124" s="157">
        <f t="shared" si="5"/>
        <v>0</v>
      </c>
      <c r="C124"/>
      <c r="D124"/>
      <c r="E124"/>
      <c r="F124"/>
      <c r="G124" s="78"/>
      <c r="H124" s="78"/>
      <c r="I124" s="78"/>
      <c r="J124" s="78"/>
      <c r="K124" s="78"/>
      <c r="L124" s="78"/>
      <c r="M124" s="78"/>
      <c r="N124" s="78"/>
      <c r="O124" s="114"/>
    </row>
    <row r="125" spans="2:15" s="1" customFormat="1" x14ac:dyDescent="0.35">
      <c r="B125" s="157">
        <f t="shared" si="5"/>
        <v>0</v>
      </c>
      <c r="C125"/>
      <c r="D125"/>
      <c r="E125"/>
      <c r="F125"/>
      <c r="G125" s="78"/>
      <c r="H125" s="78"/>
      <c r="I125" s="78"/>
      <c r="J125" s="78"/>
      <c r="K125" s="78"/>
      <c r="L125" s="78"/>
      <c r="M125" s="78"/>
      <c r="N125" s="78"/>
      <c r="O125" s="114"/>
    </row>
    <row r="126" spans="2:15" s="1" customFormat="1" x14ac:dyDescent="0.35">
      <c r="B126" s="157">
        <f t="shared" si="5"/>
        <v>0</v>
      </c>
      <c r="C126"/>
      <c r="D126"/>
      <c r="E126"/>
      <c r="F126"/>
      <c r="G126" s="78"/>
      <c r="H126" s="78"/>
      <c r="I126" s="78"/>
      <c r="J126" s="78"/>
      <c r="K126" s="78"/>
      <c r="L126" s="78"/>
      <c r="M126" s="78"/>
      <c r="N126" s="78"/>
      <c r="O126" s="114"/>
    </row>
    <row r="127" spans="2:15" s="1" customFormat="1" x14ac:dyDescent="0.35">
      <c r="B127" s="157">
        <f t="shared" si="5"/>
        <v>0</v>
      </c>
      <c r="C127"/>
      <c r="D127"/>
      <c r="E127"/>
      <c r="F127"/>
      <c r="G127" s="78"/>
      <c r="H127" s="78"/>
      <c r="I127" s="78"/>
      <c r="J127" s="78"/>
      <c r="K127" s="78"/>
      <c r="L127" s="78"/>
      <c r="M127" s="78"/>
      <c r="N127" s="78"/>
      <c r="O127" s="114"/>
    </row>
    <row r="128" spans="2:15" s="1" customFormat="1" x14ac:dyDescent="0.35">
      <c r="B128" s="157">
        <f t="shared" si="5"/>
        <v>0</v>
      </c>
      <c r="C128"/>
      <c r="D128"/>
      <c r="E128"/>
      <c r="F128"/>
      <c r="G128" s="78"/>
      <c r="H128" s="78"/>
      <c r="I128" s="78"/>
      <c r="J128" s="78"/>
      <c r="K128" s="78"/>
      <c r="L128" s="78"/>
      <c r="M128" s="78"/>
      <c r="N128" s="78"/>
      <c r="O128" s="114"/>
    </row>
    <row r="129" spans="2:15" s="1" customFormat="1" x14ac:dyDescent="0.35">
      <c r="B129" s="157">
        <f t="shared" si="5"/>
        <v>0</v>
      </c>
      <c r="C129"/>
      <c r="D129"/>
      <c r="E129"/>
      <c r="F129"/>
      <c r="G129" s="78"/>
      <c r="H129" s="78"/>
      <c r="I129" s="78"/>
      <c r="J129" s="78"/>
      <c r="K129" s="78"/>
      <c r="L129" s="78"/>
      <c r="M129" s="78"/>
      <c r="N129" s="78"/>
      <c r="O129" s="114"/>
    </row>
    <row r="130" spans="2:15" s="1" customFormat="1" x14ac:dyDescent="0.35">
      <c r="B130" s="158">
        <f t="shared" si="5"/>
        <v>0</v>
      </c>
      <c r="C130"/>
      <c r="D130"/>
      <c r="E130"/>
      <c r="F130"/>
      <c r="G130" s="79"/>
      <c r="H130" s="79"/>
      <c r="I130" s="79"/>
      <c r="J130" s="79"/>
      <c r="K130" s="79"/>
      <c r="L130" s="79"/>
      <c r="M130" s="79"/>
      <c r="N130" s="78"/>
      <c r="O130" s="114"/>
    </row>
    <row r="131" spans="2:15" s="1" customFormat="1" x14ac:dyDescent="0.35">
      <c r="B131" s="5" t="s">
        <v>365</v>
      </c>
      <c r="C131"/>
      <c r="D131"/>
      <c r="E131"/>
      <c r="F131"/>
      <c r="G131" s="79"/>
      <c r="H131" s="79"/>
      <c r="I131" s="79"/>
      <c r="J131" s="79"/>
      <c r="K131" s="79"/>
      <c r="L131" s="79"/>
      <c r="M131" s="79"/>
      <c r="N131" s="78"/>
      <c r="O131" s="114"/>
    </row>
    <row r="132" spans="2:15" s="1" customFormat="1" x14ac:dyDescent="0.35">
      <c r="B132" s="5" t="s">
        <v>366</v>
      </c>
      <c r="C132"/>
      <c r="D132"/>
      <c r="E132"/>
      <c r="F132"/>
      <c r="G132" s="79"/>
      <c r="H132" s="79"/>
      <c r="I132" s="79"/>
      <c r="J132" s="79"/>
      <c r="K132" s="79"/>
      <c r="L132" s="79"/>
      <c r="M132" s="79"/>
      <c r="N132" s="78"/>
      <c r="O132" s="114"/>
    </row>
    <row r="133" spans="2:15" s="1" customFormat="1" x14ac:dyDescent="0.35">
      <c r="B133" s="5" t="s">
        <v>367</v>
      </c>
      <c r="C133"/>
      <c r="D133"/>
      <c r="E133"/>
      <c r="F133"/>
      <c r="G133" s="79"/>
      <c r="H133" s="79"/>
      <c r="I133" s="79"/>
      <c r="J133" s="79"/>
      <c r="K133" s="79"/>
      <c r="L133" s="79"/>
      <c r="M133" s="79"/>
      <c r="N133" s="78"/>
      <c r="O133" s="114"/>
    </row>
    <row r="134" spans="2:15" s="1" customFormat="1" x14ac:dyDescent="0.35">
      <c r="B134" s="5" t="s">
        <v>368</v>
      </c>
      <c r="C134"/>
      <c r="D134"/>
      <c r="E134"/>
      <c r="F134"/>
      <c r="G134" s="79"/>
      <c r="H134" s="79"/>
      <c r="I134" s="79"/>
      <c r="J134" s="79"/>
      <c r="K134" s="79"/>
      <c r="L134" s="79"/>
      <c r="M134" s="79"/>
      <c r="N134" s="78"/>
      <c r="O134" s="114"/>
    </row>
    <row r="135" spans="2:15" s="1" customFormat="1" x14ac:dyDescent="0.35">
      <c r="B135" s="5" t="s">
        <v>369</v>
      </c>
      <c r="C135"/>
      <c r="D135"/>
      <c r="E135"/>
      <c r="F135"/>
      <c r="G135" s="79"/>
      <c r="H135" s="79"/>
      <c r="I135" s="79"/>
      <c r="J135" s="79"/>
      <c r="K135" s="79"/>
      <c r="L135" s="79"/>
      <c r="M135" s="79"/>
      <c r="N135" s="78"/>
      <c r="O135" s="114"/>
    </row>
    <row r="136" spans="2:15" s="1" customFormat="1" x14ac:dyDescent="0.35">
      <c r="B136" s="5" t="s">
        <v>370</v>
      </c>
      <c r="C136"/>
      <c r="D136"/>
      <c r="E136"/>
      <c r="F136"/>
      <c r="G136" s="79"/>
      <c r="H136" s="79"/>
      <c r="I136" s="79"/>
      <c r="J136" s="79"/>
      <c r="K136" s="79"/>
      <c r="L136" s="79"/>
      <c r="M136" s="79"/>
      <c r="N136" s="78"/>
      <c r="O136" s="114"/>
    </row>
    <row r="137" spans="2:15" s="1" customFormat="1" x14ac:dyDescent="0.35">
      <c r="B137" s="5" t="s">
        <v>371</v>
      </c>
      <c r="C137"/>
      <c r="D137"/>
      <c r="E137"/>
      <c r="F137"/>
      <c r="G137" s="79"/>
      <c r="H137" s="79"/>
      <c r="I137" s="79"/>
      <c r="J137" s="79"/>
      <c r="K137" s="79"/>
      <c r="L137" s="79"/>
      <c r="M137" s="79"/>
      <c r="N137" s="79"/>
      <c r="O137" s="116"/>
    </row>
    <row r="138" spans="2:15" s="1" customFormat="1" x14ac:dyDescent="0.35">
      <c r="B138" s="55" t="s">
        <v>344</v>
      </c>
      <c r="C138"/>
      <c r="D138"/>
      <c r="E138"/>
      <c r="F138"/>
      <c r="G138" s="23"/>
      <c r="H138" s="23"/>
      <c r="I138" s="23"/>
      <c r="J138" s="23"/>
      <c r="K138" s="23"/>
      <c r="L138" s="23"/>
      <c r="M138" s="23"/>
      <c r="N138" s="23"/>
      <c r="O138" s="37"/>
    </row>
    <row r="139" spans="2:15" s="1" customFormat="1" x14ac:dyDescent="0.35">
      <c r="B139" s="117"/>
      <c r="C139"/>
      <c r="D139"/>
      <c r="E139"/>
      <c r="F139"/>
      <c r="G139" s="77"/>
      <c r="H139" s="77"/>
      <c r="I139" s="77"/>
      <c r="J139" s="77"/>
      <c r="K139" s="77"/>
      <c r="L139" s="77"/>
      <c r="M139" s="77"/>
      <c r="N139" s="77"/>
      <c r="O139" s="112"/>
    </row>
    <row r="140" spans="2:15" s="1" customFormat="1" x14ac:dyDescent="0.35">
      <c r="B140" s="118"/>
      <c r="C140"/>
      <c r="D140"/>
      <c r="E140"/>
      <c r="F140"/>
      <c r="G140" s="78"/>
      <c r="H140" s="78"/>
      <c r="I140" s="78"/>
      <c r="J140" s="78"/>
      <c r="K140" s="78"/>
      <c r="L140" s="78"/>
      <c r="M140" s="78"/>
      <c r="N140" s="79"/>
      <c r="O140" s="116"/>
    </row>
    <row r="141" spans="2:15" s="1" customFormat="1" x14ac:dyDescent="0.35">
      <c r="B141" s="49"/>
      <c r="C141"/>
      <c r="D141"/>
      <c r="E141"/>
      <c r="F141"/>
      <c r="G141" s="23"/>
      <c r="H141" s="23"/>
      <c r="I141" s="23"/>
      <c r="J141" s="23"/>
      <c r="K141" s="23"/>
      <c r="L141" s="23"/>
      <c r="M141" s="23"/>
      <c r="N141" s="23"/>
      <c r="O141" s="37"/>
    </row>
    <row r="142" spans="2:15" s="1" customFormat="1" x14ac:dyDescent="0.35">
      <c r="B142" s="35" t="s">
        <v>375</v>
      </c>
      <c r="C142"/>
      <c r="D142"/>
      <c r="E142"/>
      <c r="F142"/>
      <c r="G142" s="23"/>
      <c r="H142" s="23"/>
      <c r="I142" s="23"/>
      <c r="J142" s="23"/>
      <c r="K142" s="23"/>
      <c r="L142" s="23"/>
      <c r="M142" s="23"/>
      <c r="N142" s="23"/>
      <c r="O142" s="37"/>
    </row>
    <row r="143" spans="2:15" s="1" customFormat="1" ht="8.15" customHeight="1" x14ac:dyDescent="0.35">
      <c r="B143" s="35"/>
      <c r="C143"/>
      <c r="D143"/>
      <c r="E143"/>
      <c r="F143"/>
      <c r="G143" s="23"/>
      <c r="H143" s="23"/>
      <c r="I143" s="23"/>
      <c r="J143" s="23"/>
      <c r="K143" s="23"/>
      <c r="L143" s="23"/>
      <c r="M143" s="23"/>
      <c r="N143" s="23"/>
      <c r="O143" s="37"/>
    </row>
    <row r="144" spans="2:15" s="1" customFormat="1" x14ac:dyDescent="0.35">
      <c r="B144" s="36" t="s">
        <v>418</v>
      </c>
      <c r="C144"/>
      <c r="D144"/>
      <c r="E144"/>
      <c r="F144"/>
      <c r="G144" s="23"/>
      <c r="H144" s="23"/>
      <c r="I144" s="23"/>
      <c r="J144" s="23"/>
      <c r="K144" s="23"/>
      <c r="L144" s="23"/>
      <c r="M144" s="23"/>
      <c r="N144" s="23"/>
      <c r="O144" s="37"/>
    </row>
    <row r="145" spans="1:16" s="1" customFormat="1" x14ac:dyDescent="0.35">
      <c r="B145" s="38" t="s">
        <v>425</v>
      </c>
      <c r="C145"/>
      <c r="D145"/>
      <c r="E145"/>
      <c r="F145"/>
      <c r="G145" s="77"/>
      <c r="H145" s="77"/>
      <c r="I145" s="77"/>
      <c r="J145" s="77"/>
      <c r="K145" s="77"/>
      <c r="L145" s="77"/>
      <c r="M145" s="77"/>
      <c r="N145" s="77"/>
      <c r="O145" s="112"/>
    </row>
    <row r="146" spans="1:16" s="1" customFormat="1" x14ac:dyDescent="0.35">
      <c r="B146" s="38" t="s">
        <v>426</v>
      </c>
      <c r="C146"/>
      <c r="D146"/>
      <c r="E146"/>
      <c r="F146"/>
      <c r="G146" s="77"/>
      <c r="H146" s="77"/>
      <c r="I146" s="77"/>
      <c r="J146" s="77"/>
      <c r="K146" s="77"/>
      <c r="L146" s="77"/>
      <c r="M146" s="77"/>
      <c r="N146" s="217"/>
      <c r="O146" s="218"/>
    </row>
    <row r="147" spans="1:16" s="1" customFormat="1" ht="5.15" customHeight="1" x14ac:dyDescent="0.35">
      <c r="B147" s="38"/>
      <c r="C147"/>
      <c r="D147"/>
      <c r="E147"/>
      <c r="F147"/>
      <c r="G147" s="23"/>
      <c r="H147" s="23"/>
      <c r="I147" s="23"/>
      <c r="J147" s="23"/>
      <c r="K147" s="23"/>
      <c r="L147" s="23"/>
      <c r="M147" s="23"/>
      <c r="N147" s="23"/>
      <c r="O147" s="37"/>
    </row>
    <row r="148" spans="1:16" s="1" customFormat="1" x14ac:dyDescent="0.35">
      <c r="B148" s="36" t="s">
        <v>420</v>
      </c>
      <c r="C148"/>
      <c r="D148"/>
      <c r="E148"/>
      <c r="F148"/>
      <c r="G148" s="23"/>
      <c r="H148" s="23"/>
      <c r="I148" s="23"/>
      <c r="J148" s="23"/>
      <c r="K148" s="23"/>
      <c r="L148" s="23"/>
      <c r="M148" s="23"/>
      <c r="N148" s="23"/>
      <c r="O148" s="37"/>
    </row>
    <row r="149" spans="1:16" s="1" customFormat="1" x14ac:dyDescent="0.35">
      <c r="B149" s="38" t="s">
        <v>425</v>
      </c>
      <c r="C149"/>
      <c r="D149"/>
      <c r="E149"/>
      <c r="F149"/>
      <c r="G149" s="77"/>
      <c r="H149" s="77"/>
      <c r="I149" s="77"/>
      <c r="J149" s="77"/>
      <c r="K149" s="77"/>
      <c r="L149" s="77"/>
      <c r="M149" s="77"/>
      <c r="N149" s="77"/>
      <c r="O149" s="112"/>
    </row>
    <row r="150" spans="1:16" s="1" customFormat="1" x14ac:dyDescent="0.35">
      <c r="B150" s="38" t="s">
        <v>426</v>
      </c>
      <c r="C150"/>
      <c r="D150"/>
      <c r="E150"/>
      <c r="F150"/>
      <c r="G150" s="77"/>
      <c r="H150" s="77"/>
      <c r="I150" s="77"/>
      <c r="J150" s="77"/>
      <c r="K150" s="77"/>
      <c r="L150" s="77"/>
      <c r="M150" s="77"/>
      <c r="N150" s="217"/>
      <c r="O150" s="218"/>
    </row>
    <row r="151" spans="1:16" s="1" customFormat="1" x14ac:dyDescent="0.35">
      <c r="B151" s="119"/>
      <c r="C151" s="28"/>
      <c r="D151" s="28"/>
      <c r="E151" s="28"/>
      <c r="F151" s="28"/>
      <c r="G151" s="120"/>
      <c r="H151" s="120"/>
      <c r="I151" s="120"/>
      <c r="J151" s="120"/>
      <c r="K151" s="120"/>
      <c r="L151" s="120"/>
      <c r="M151" s="120"/>
      <c r="N151" s="120"/>
      <c r="O151" s="121"/>
    </row>
    <row r="152" spans="1:16" s="1" customFormat="1" x14ac:dyDescent="0.35">
      <c r="B152" s="125"/>
      <c r="C152" s="30"/>
      <c r="D152" s="30"/>
      <c r="E152" s="30"/>
      <c r="F152" s="30"/>
      <c r="G152" s="125"/>
      <c r="H152" s="125"/>
      <c r="I152" s="125"/>
      <c r="J152" s="125"/>
      <c r="K152" s="125"/>
      <c r="L152" s="125"/>
      <c r="M152" s="125"/>
      <c r="N152" s="125"/>
      <c r="O152" s="125"/>
    </row>
    <row r="153" spans="1:16" x14ac:dyDescent="0.35"/>
    <row r="154" spans="1:16" x14ac:dyDescent="0.35">
      <c r="A154" t="s">
        <v>327</v>
      </c>
      <c r="B154" t="s">
        <v>327</v>
      </c>
      <c r="C154" t="s">
        <v>327</v>
      </c>
      <c r="D154" t="s">
        <v>327</v>
      </c>
      <c r="E154" t="s">
        <v>327</v>
      </c>
      <c r="F154" t="s">
        <v>327</v>
      </c>
      <c r="G154" t="s">
        <v>327</v>
      </c>
      <c r="H154" t="s">
        <v>327</v>
      </c>
      <c r="I154" t="s">
        <v>327</v>
      </c>
      <c r="J154" t="s">
        <v>327</v>
      </c>
      <c r="K154" t="s">
        <v>327</v>
      </c>
      <c r="L154" t="s">
        <v>327</v>
      </c>
      <c r="M154" t="s">
        <v>327</v>
      </c>
      <c r="N154" t="s">
        <v>327</v>
      </c>
      <c r="O154" t="s">
        <v>327</v>
      </c>
      <c r="P154" t="s">
        <v>327</v>
      </c>
    </row>
    <row r="155" spans="1:16" x14ac:dyDescent="0.35"/>
    <row r="156" spans="1:16" x14ac:dyDescent="0.35"/>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sheetData>
  <mergeCells count="3">
    <mergeCell ref="D2:O2"/>
    <mergeCell ref="B4:O4"/>
    <mergeCell ref="B8:O14"/>
  </mergeCells>
  <dataValidations disablePrompts="1" count="1">
    <dataValidation type="list" errorStyle="warning" allowBlank="1" showInputMessage="1" showErrorMessage="1" errorTitle="Município não existente" error="Por favor selecionar o município a partir da lista." sqref="B51:B86" xr:uid="{00000000-0002-0000-0E00-000000000000}">
      <formula1>Municípios</formula1>
    </dataValidation>
  </dataValidations>
  <pageMargins left="0.7" right="0.7" top="0.75" bottom="0.75" header="0.3" footer="0.3"/>
  <pageSetup paperSize="8" scale="71"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A1:P168"/>
  <sheetViews>
    <sheetView showGridLines="0" zoomScale="70" zoomScaleNormal="70" workbookViewId="0">
      <pane ySplit="3" topLeftCell="A13" activePane="bottomLeft" state="frozen"/>
      <selection activeCell="C157" sqref="C157"/>
      <selection pane="bottomLeft" activeCell="J25" sqref="J25"/>
    </sheetView>
  </sheetViews>
  <sheetFormatPr defaultColWidth="0" defaultRowHeight="14.5" zeroHeight="1" x14ac:dyDescent="0.35"/>
  <cols>
    <col min="1" max="1" width="2.81640625" customWidth="1"/>
    <col min="2" max="2" width="89.17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512</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46" t="s">
        <v>517</v>
      </c>
      <c r="C8" s="447"/>
      <c r="D8" s="447"/>
      <c r="E8" s="447"/>
      <c r="F8" s="447"/>
      <c r="G8" s="447"/>
      <c r="H8" s="447"/>
      <c r="I8" s="447"/>
      <c r="J8" s="447"/>
      <c r="K8" s="447"/>
      <c r="L8" s="447"/>
      <c r="M8" s="447"/>
      <c r="N8" s="447"/>
      <c r="O8" s="448"/>
    </row>
    <row r="9" spans="2:15" x14ac:dyDescent="0.35">
      <c r="B9" s="446"/>
      <c r="C9" s="447"/>
      <c r="D9" s="447"/>
      <c r="E9" s="447"/>
      <c r="F9" s="447"/>
      <c r="G9" s="447"/>
      <c r="H9" s="447"/>
      <c r="I9" s="447"/>
      <c r="J9" s="447"/>
      <c r="K9" s="447"/>
      <c r="L9" s="447"/>
      <c r="M9" s="447"/>
      <c r="N9" s="447"/>
      <c r="O9" s="448"/>
    </row>
    <row r="10" spans="2:15" x14ac:dyDescent="0.35">
      <c r="B10" s="446"/>
      <c r="C10" s="447"/>
      <c r="D10" s="447"/>
      <c r="E10" s="447"/>
      <c r="F10" s="447"/>
      <c r="G10" s="447"/>
      <c r="H10" s="447"/>
      <c r="I10" s="447"/>
      <c r="J10" s="447"/>
      <c r="K10" s="447"/>
      <c r="L10" s="447"/>
      <c r="M10" s="447"/>
      <c r="N10" s="447"/>
      <c r="O10" s="448"/>
    </row>
    <row r="11" spans="2:15" x14ac:dyDescent="0.35">
      <c r="B11" s="446"/>
      <c r="C11" s="447"/>
      <c r="D11" s="447"/>
      <c r="E11" s="447"/>
      <c r="F11" s="447"/>
      <c r="G11" s="447"/>
      <c r="H11" s="447"/>
      <c r="I11" s="447"/>
      <c r="J11" s="447"/>
      <c r="K11" s="447"/>
      <c r="L11" s="447"/>
      <c r="M11" s="447"/>
      <c r="N11" s="447"/>
      <c r="O11" s="448"/>
    </row>
    <row r="12" spans="2:15" x14ac:dyDescent="0.35">
      <c r="B12" s="446"/>
      <c r="C12" s="447"/>
      <c r="D12" s="447"/>
      <c r="E12" s="447"/>
      <c r="F12" s="447"/>
      <c r="G12" s="447"/>
      <c r="H12" s="447"/>
      <c r="I12" s="447"/>
      <c r="J12" s="447"/>
      <c r="K12" s="447"/>
      <c r="L12" s="447"/>
      <c r="M12" s="447"/>
      <c r="N12" s="447"/>
      <c r="O12" s="448"/>
    </row>
    <row r="13" spans="2:15" x14ac:dyDescent="0.35">
      <c r="B13" s="446"/>
      <c r="C13" s="447"/>
      <c r="D13" s="447"/>
      <c r="E13" s="447"/>
      <c r="F13" s="447"/>
      <c r="G13" s="447"/>
      <c r="H13" s="447"/>
      <c r="I13" s="447"/>
      <c r="J13" s="447"/>
      <c r="K13" s="447"/>
      <c r="L13" s="447"/>
      <c r="M13" s="447"/>
      <c r="N13" s="447"/>
      <c r="O13" s="448"/>
    </row>
    <row r="14" spans="2:15" ht="86.5" customHeight="1" x14ac:dyDescent="0.35">
      <c r="B14" s="446"/>
      <c r="C14" s="447"/>
      <c r="D14" s="447"/>
      <c r="E14" s="447"/>
      <c r="F14" s="447"/>
      <c r="G14" s="447"/>
      <c r="H14" s="447"/>
      <c r="I14" s="447"/>
      <c r="J14" s="447"/>
      <c r="K14" s="447"/>
      <c r="L14" s="447"/>
      <c r="M14" s="447"/>
      <c r="N14" s="447"/>
      <c r="O14" s="448"/>
    </row>
    <row r="15" spans="2:15" x14ac:dyDescent="0.35">
      <c r="B15" s="27"/>
      <c r="C15" s="28"/>
      <c r="D15" s="28"/>
      <c r="E15" s="28"/>
      <c r="F15" s="28"/>
      <c r="G15" s="28"/>
      <c r="H15" s="28"/>
      <c r="I15" s="28"/>
      <c r="J15" s="28"/>
      <c r="K15" s="28"/>
      <c r="L15" s="28"/>
      <c r="M15" s="28"/>
      <c r="N15" s="28"/>
      <c r="O15" s="29"/>
    </row>
    <row r="16" spans="2:15" x14ac:dyDescent="0.35"/>
    <row r="17" spans="2:15" ht="30" customHeight="1" x14ac:dyDescent="0.35">
      <c r="B17" s="33" t="s">
        <v>408</v>
      </c>
      <c r="C17" s="19" t="s">
        <v>409</v>
      </c>
      <c r="D17" s="19"/>
      <c r="E17" s="19" t="s">
        <v>410</v>
      </c>
      <c r="F17" s="34"/>
      <c r="G17" s="31">
        <v>2023</v>
      </c>
      <c r="H17" s="31">
        <f t="shared" ref="H17:N17" si="0">+G17+1</f>
        <v>2024</v>
      </c>
      <c r="I17" s="31">
        <f t="shared" si="0"/>
        <v>2025</v>
      </c>
      <c r="J17" s="31">
        <f t="shared" si="0"/>
        <v>2026</v>
      </c>
      <c r="K17" s="31">
        <f t="shared" si="0"/>
        <v>2027</v>
      </c>
      <c r="L17" s="31">
        <f t="shared" si="0"/>
        <v>2028</v>
      </c>
      <c r="M17" s="31">
        <f t="shared" si="0"/>
        <v>2029</v>
      </c>
      <c r="N17" s="31">
        <f t="shared" si="0"/>
        <v>2030</v>
      </c>
      <c r="O17" s="20" t="s">
        <v>411</v>
      </c>
    </row>
    <row r="18" spans="2:15" x14ac:dyDescent="0.35">
      <c r="B18" s="26"/>
      <c r="O18" s="25"/>
    </row>
    <row r="19" spans="2:15" x14ac:dyDescent="0.35">
      <c r="B19" s="215" t="s">
        <v>513</v>
      </c>
      <c r="C19" s="382">
        <v>20000</v>
      </c>
      <c r="D19" s="254"/>
      <c r="E19" s="211">
        <v>1</v>
      </c>
      <c r="F19" s="144"/>
      <c r="G19" s="384">
        <v>0</v>
      </c>
      <c r="H19" s="383">
        <v>0</v>
      </c>
      <c r="I19" s="383">
        <v>20000</v>
      </c>
      <c r="J19" s="383">
        <v>0</v>
      </c>
      <c r="K19" s="383">
        <v>0</v>
      </c>
      <c r="L19" s="383">
        <v>0</v>
      </c>
      <c r="M19" s="383">
        <v>0</v>
      </c>
      <c r="N19" s="383">
        <v>0</v>
      </c>
      <c r="O19" s="153"/>
    </row>
    <row r="20" spans="2:15" x14ac:dyDescent="0.35">
      <c r="B20" s="215" t="s">
        <v>537</v>
      </c>
      <c r="C20" s="382">
        <v>42097.5</v>
      </c>
      <c r="D20" s="254"/>
      <c r="E20" s="211">
        <v>3</v>
      </c>
      <c r="F20" s="144"/>
      <c r="G20" s="388">
        <v>0</v>
      </c>
      <c r="H20" s="383">
        <v>0</v>
      </c>
      <c r="I20" s="383">
        <v>14032.5</v>
      </c>
      <c r="J20" s="383">
        <v>14032.5</v>
      </c>
      <c r="K20" s="383">
        <v>14032.5</v>
      </c>
      <c r="L20" s="383">
        <v>0</v>
      </c>
      <c r="M20" s="383">
        <v>0</v>
      </c>
      <c r="N20" s="383">
        <v>0</v>
      </c>
      <c r="O20" s="385">
        <f t="shared" ref="O20:O25" si="1">C20-SUM(G20:N20)</f>
        <v>0</v>
      </c>
    </row>
    <row r="21" spans="2:15" x14ac:dyDescent="0.35">
      <c r="B21" s="215" t="s">
        <v>538</v>
      </c>
      <c r="C21" s="382">
        <v>67162.5</v>
      </c>
      <c r="D21" s="254"/>
      <c r="E21" s="211">
        <v>7</v>
      </c>
      <c r="F21" s="144"/>
      <c r="G21" s="388">
        <v>0</v>
      </c>
      <c r="H21" s="383">
        <v>0</v>
      </c>
      <c r="I21" s="383">
        <v>9594.6428571428569</v>
      </c>
      <c r="J21" s="383">
        <v>9594.6428571428569</v>
      </c>
      <c r="K21" s="383">
        <v>9594.6428571428569</v>
      </c>
      <c r="L21" s="383">
        <v>9594.6428571428569</v>
      </c>
      <c r="M21" s="383">
        <v>9594.6428571428569</v>
      </c>
      <c r="N21" s="383">
        <v>9594.6428571428569</v>
      </c>
      <c r="O21" s="385">
        <f t="shared" si="1"/>
        <v>9594.6428571428623</v>
      </c>
    </row>
    <row r="22" spans="2:15" x14ac:dyDescent="0.35">
      <c r="B22" s="215" t="s">
        <v>532</v>
      </c>
      <c r="C22" s="382">
        <f>2000*4</f>
        <v>8000</v>
      </c>
      <c r="D22" s="254"/>
      <c r="E22" s="211">
        <v>3</v>
      </c>
      <c r="F22" s="144"/>
      <c r="G22" s="388">
        <v>0</v>
      </c>
      <c r="H22" s="383">
        <v>0</v>
      </c>
      <c r="I22" s="383">
        <v>2666.6666666666665</v>
      </c>
      <c r="J22" s="383">
        <v>2666.6666666666665</v>
      </c>
      <c r="K22" s="383">
        <v>2666.6666666666665</v>
      </c>
      <c r="L22" s="383">
        <v>0</v>
      </c>
      <c r="M22" s="383">
        <v>0</v>
      </c>
      <c r="N22" s="383">
        <v>0</v>
      </c>
      <c r="O22" s="385">
        <f t="shared" si="1"/>
        <v>0</v>
      </c>
    </row>
    <row r="23" spans="2:15" x14ac:dyDescent="0.35">
      <c r="B23" s="215" t="s">
        <v>533</v>
      </c>
      <c r="C23" s="382">
        <v>800000</v>
      </c>
      <c r="D23" s="254"/>
      <c r="E23" s="211">
        <v>7</v>
      </c>
      <c r="F23" s="144"/>
      <c r="G23" s="384">
        <v>0</v>
      </c>
      <c r="H23" s="383">
        <v>0</v>
      </c>
      <c r="I23" s="383">
        <v>0</v>
      </c>
      <c r="J23" s="383">
        <v>0</v>
      </c>
      <c r="K23" s="383">
        <v>0</v>
      </c>
      <c r="L23" s="383">
        <v>0</v>
      </c>
      <c r="M23" s="383">
        <v>0</v>
      </c>
      <c r="N23" s="383">
        <v>85714.28571428571</v>
      </c>
      <c r="O23" s="385">
        <f t="shared" si="1"/>
        <v>714285.71428571432</v>
      </c>
    </row>
    <row r="24" spans="2:15" x14ac:dyDescent="0.35">
      <c r="B24" s="215" t="s">
        <v>535</v>
      </c>
      <c r="C24" s="382">
        <v>1050</v>
      </c>
      <c r="D24" s="254"/>
      <c r="E24" s="211">
        <v>3</v>
      </c>
      <c r="F24" s="144"/>
      <c r="G24" s="384">
        <v>0</v>
      </c>
      <c r="H24" s="383">
        <v>0</v>
      </c>
      <c r="I24" s="383">
        <v>350</v>
      </c>
      <c r="J24" s="383">
        <v>350</v>
      </c>
      <c r="K24" s="383">
        <v>350</v>
      </c>
      <c r="L24" s="383">
        <v>0</v>
      </c>
      <c r="M24" s="383">
        <v>0</v>
      </c>
      <c r="N24" s="383">
        <v>0</v>
      </c>
      <c r="O24" s="385">
        <f t="shared" si="1"/>
        <v>0</v>
      </c>
    </row>
    <row r="25" spans="2:15" x14ac:dyDescent="0.35">
      <c r="B25" s="215" t="s">
        <v>534</v>
      </c>
      <c r="C25" s="382">
        <v>5250</v>
      </c>
      <c r="D25" s="254"/>
      <c r="E25" s="211">
        <v>3</v>
      </c>
      <c r="F25" s="144"/>
      <c r="G25" s="384">
        <v>0</v>
      </c>
      <c r="H25" s="383">
        <v>0</v>
      </c>
      <c r="I25" s="383">
        <v>0</v>
      </c>
      <c r="J25" s="383">
        <v>0</v>
      </c>
      <c r="K25" s="383">
        <v>0</v>
      </c>
      <c r="L25" s="383">
        <v>0</v>
      </c>
      <c r="M25" s="383">
        <v>0</v>
      </c>
      <c r="N25" s="383">
        <v>1750</v>
      </c>
      <c r="O25" s="385">
        <f t="shared" si="1"/>
        <v>3500</v>
      </c>
    </row>
    <row r="26" spans="2:15" x14ac:dyDescent="0.35">
      <c r="B26" s="215"/>
      <c r="C26" s="210"/>
      <c r="D26" s="254"/>
      <c r="E26" s="211"/>
      <c r="F26" s="144"/>
      <c r="G26" s="150"/>
      <c r="H26" s="147"/>
      <c r="I26" s="147"/>
      <c r="J26" s="147"/>
      <c r="K26" s="147"/>
      <c r="L26" s="147"/>
      <c r="M26" s="147"/>
      <c r="N26" s="147"/>
      <c r="O26" s="153"/>
    </row>
    <row r="27" spans="2:15" x14ac:dyDescent="0.35">
      <c r="B27" s="215"/>
      <c r="C27" s="210"/>
      <c r="D27" s="254"/>
      <c r="E27" s="211"/>
      <c r="F27" s="144"/>
      <c r="G27" s="150"/>
      <c r="H27" s="147"/>
      <c r="I27" s="147"/>
      <c r="J27" s="147"/>
      <c r="K27" s="147"/>
      <c r="L27" s="147"/>
      <c r="M27" s="147"/>
      <c r="N27" s="147"/>
      <c r="O27" s="153"/>
    </row>
    <row r="28" spans="2:15" x14ac:dyDescent="0.35">
      <c r="B28" s="215"/>
      <c r="C28" s="210"/>
      <c r="D28" s="254"/>
      <c r="E28" s="211"/>
      <c r="F28" s="144"/>
      <c r="G28" s="150"/>
      <c r="H28" s="147"/>
      <c r="I28" s="147"/>
      <c r="J28" s="147"/>
      <c r="K28" s="147"/>
      <c r="L28" s="147"/>
      <c r="M28" s="147"/>
      <c r="N28" s="147"/>
      <c r="O28" s="153"/>
    </row>
    <row r="29" spans="2:15" x14ac:dyDescent="0.35">
      <c r="B29" s="215"/>
      <c r="C29" s="210"/>
      <c r="D29" s="254"/>
      <c r="E29" s="211"/>
      <c r="F29" s="144"/>
      <c r="G29" s="150"/>
      <c r="H29" s="147"/>
      <c r="I29" s="147"/>
      <c r="J29" s="147"/>
      <c r="K29" s="147"/>
      <c r="L29" s="147"/>
      <c r="M29" s="147"/>
      <c r="N29" s="147"/>
      <c r="O29" s="153"/>
    </row>
    <row r="30" spans="2:15" x14ac:dyDescent="0.35">
      <c r="B30" s="215"/>
      <c r="C30" s="210"/>
      <c r="D30" s="254"/>
      <c r="E30" s="211"/>
      <c r="F30" s="144"/>
      <c r="G30" s="150"/>
      <c r="H30" s="147"/>
      <c r="I30" s="147"/>
      <c r="J30" s="147"/>
      <c r="K30" s="147"/>
      <c r="L30" s="147"/>
      <c r="M30" s="147"/>
      <c r="N30" s="147"/>
      <c r="O30" s="153"/>
    </row>
    <row r="31" spans="2:15" x14ac:dyDescent="0.35">
      <c r="B31" s="215"/>
      <c r="C31" s="210"/>
      <c r="D31" s="254"/>
      <c r="E31" s="211"/>
      <c r="F31" s="144"/>
      <c r="G31" s="150"/>
      <c r="H31" s="147"/>
      <c r="I31" s="147"/>
      <c r="J31" s="147"/>
      <c r="K31" s="147"/>
      <c r="L31" s="147"/>
      <c r="M31" s="147"/>
      <c r="N31" s="147"/>
      <c r="O31" s="153"/>
    </row>
    <row r="32" spans="2:15" x14ac:dyDescent="0.35">
      <c r="B32" s="215"/>
      <c r="C32" s="210"/>
      <c r="D32" s="254"/>
      <c r="E32" s="211"/>
      <c r="F32" s="144"/>
      <c r="G32" s="150"/>
      <c r="H32" s="147"/>
      <c r="I32" s="147"/>
      <c r="J32" s="147"/>
      <c r="K32" s="147"/>
      <c r="L32" s="147"/>
      <c r="M32" s="147"/>
      <c r="N32" s="147"/>
      <c r="O32" s="153"/>
    </row>
    <row r="33" spans="2:15" x14ac:dyDescent="0.35">
      <c r="B33" s="215"/>
      <c r="C33" s="210"/>
      <c r="D33" s="254"/>
      <c r="E33" s="211"/>
      <c r="F33" s="144"/>
      <c r="G33" s="150"/>
      <c r="H33" s="147"/>
      <c r="I33" s="147"/>
      <c r="J33" s="147"/>
      <c r="K33" s="147"/>
      <c r="L33" s="147"/>
      <c r="M33" s="147"/>
      <c r="N33" s="147"/>
      <c r="O33" s="153"/>
    </row>
    <row r="34" spans="2:15" x14ac:dyDescent="0.35">
      <c r="B34" s="215"/>
      <c r="C34" s="210"/>
      <c r="D34" s="254"/>
      <c r="E34" s="211"/>
      <c r="F34" s="144"/>
      <c r="G34" s="150"/>
      <c r="H34" s="147"/>
      <c r="I34" s="147"/>
      <c r="J34" s="147"/>
      <c r="K34" s="147"/>
      <c r="L34" s="147"/>
      <c r="M34" s="147"/>
      <c r="N34" s="147"/>
      <c r="O34" s="153"/>
    </row>
    <row r="35" spans="2:15" x14ac:dyDescent="0.35">
      <c r="B35" s="215"/>
      <c r="C35" s="210"/>
      <c r="D35" s="254"/>
      <c r="E35" s="211"/>
      <c r="F35" s="144"/>
      <c r="G35" s="150"/>
      <c r="H35" s="147"/>
      <c r="I35" s="147"/>
      <c r="J35" s="147"/>
      <c r="K35" s="147"/>
      <c r="L35" s="147"/>
      <c r="M35" s="147"/>
      <c r="N35" s="147"/>
      <c r="O35" s="153"/>
    </row>
    <row r="36" spans="2:15" x14ac:dyDescent="0.35">
      <c r="B36" s="215"/>
      <c r="C36" s="210"/>
      <c r="D36" s="254"/>
      <c r="E36" s="211"/>
      <c r="F36" s="144"/>
      <c r="G36" s="150"/>
      <c r="H36" s="147"/>
      <c r="I36" s="147"/>
      <c r="J36" s="147"/>
      <c r="K36" s="147"/>
      <c r="L36" s="147"/>
      <c r="M36" s="147"/>
      <c r="N36" s="147"/>
      <c r="O36" s="153"/>
    </row>
    <row r="37" spans="2:15" x14ac:dyDescent="0.35">
      <c r="B37" s="215"/>
      <c r="C37" s="210"/>
      <c r="D37" s="254"/>
      <c r="E37" s="211"/>
      <c r="F37" s="144"/>
      <c r="G37" s="150"/>
      <c r="H37" s="147"/>
      <c r="I37" s="147"/>
      <c r="J37" s="147"/>
      <c r="K37" s="147"/>
      <c r="L37" s="147"/>
      <c r="M37" s="147"/>
      <c r="N37" s="147"/>
      <c r="O37" s="153"/>
    </row>
    <row r="38" spans="2:15" x14ac:dyDescent="0.35">
      <c r="B38" s="215"/>
      <c r="C38" s="210"/>
      <c r="D38" s="254"/>
      <c r="E38" s="211"/>
      <c r="F38" s="144"/>
      <c r="G38" s="150"/>
      <c r="H38" s="147"/>
      <c r="I38" s="147"/>
      <c r="J38" s="147"/>
      <c r="K38" s="147"/>
      <c r="L38" s="147"/>
      <c r="M38" s="147"/>
      <c r="N38" s="147"/>
      <c r="O38" s="153"/>
    </row>
    <row r="39" spans="2:15" x14ac:dyDescent="0.35">
      <c r="B39" s="215"/>
      <c r="C39" s="210"/>
      <c r="D39" s="254"/>
      <c r="E39" s="211"/>
      <c r="F39" s="144"/>
      <c r="G39" s="150"/>
      <c r="H39" s="147"/>
      <c r="I39" s="147"/>
      <c r="J39" s="147"/>
      <c r="K39" s="147"/>
      <c r="L39" s="147"/>
      <c r="M39" s="147"/>
      <c r="N39" s="147"/>
      <c r="O39" s="153"/>
    </row>
    <row r="40" spans="2:15" x14ac:dyDescent="0.35">
      <c r="B40" s="215"/>
      <c r="C40" s="210"/>
      <c r="D40" s="254"/>
      <c r="E40" s="211"/>
      <c r="F40" s="144"/>
      <c r="G40" s="150"/>
      <c r="H40" s="147"/>
      <c r="I40" s="147"/>
      <c r="J40" s="147"/>
      <c r="K40" s="147"/>
      <c r="L40" s="147"/>
      <c r="M40" s="147"/>
      <c r="N40" s="147"/>
      <c r="O40" s="153"/>
    </row>
    <row r="41" spans="2:15" x14ac:dyDescent="0.35">
      <c r="B41" s="215"/>
      <c r="C41" s="210"/>
      <c r="D41" s="254"/>
      <c r="E41" s="211"/>
      <c r="F41" s="144"/>
      <c r="G41" s="150"/>
      <c r="H41" s="147"/>
      <c r="I41" s="147"/>
      <c r="J41" s="147"/>
      <c r="K41" s="147"/>
      <c r="L41" s="147"/>
      <c r="M41" s="147"/>
      <c r="N41" s="147"/>
      <c r="O41" s="153"/>
    </row>
    <row r="42" spans="2:15" x14ac:dyDescent="0.35">
      <c r="B42" s="215"/>
      <c r="C42" s="210"/>
      <c r="D42" s="254"/>
      <c r="E42" s="211"/>
      <c r="F42" s="144"/>
      <c r="G42" s="150"/>
      <c r="H42" s="147"/>
      <c r="I42" s="147"/>
      <c r="J42" s="147"/>
      <c r="K42" s="147"/>
      <c r="L42" s="147"/>
      <c r="M42" s="147"/>
      <c r="N42" s="147"/>
      <c r="O42" s="153"/>
    </row>
    <row r="43" spans="2:15" x14ac:dyDescent="0.35">
      <c r="B43" s="216"/>
      <c r="C43" s="212"/>
      <c r="D43" s="255"/>
      <c r="E43" s="213"/>
      <c r="F43" s="145"/>
      <c r="G43" s="151"/>
      <c r="H43" s="148"/>
      <c r="I43" s="148"/>
      <c r="J43" s="148"/>
      <c r="K43" s="148"/>
      <c r="L43" s="148"/>
      <c r="M43" s="148"/>
      <c r="N43" s="148"/>
      <c r="O43" s="154"/>
    </row>
    <row r="44" spans="2:15" x14ac:dyDescent="0.35"/>
    <row r="45" spans="2:15" x14ac:dyDescent="0.35"/>
    <row r="46" spans="2:15" ht="27" customHeight="1" x14ac:dyDescent="0.35">
      <c r="B46" s="33" t="s">
        <v>412</v>
      </c>
      <c r="C46" s="47"/>
      <c r="D46" s="47"/>
      <c r="E46" s="34"/>
      <c r="F46" s="34"/>
      <c r="G46" s="31"/>
      <c r="H46" s="31"/>
      <c r="I46" s="31"/>
      <c r="J46" s="31"/>
      <c r="K46" s="31"/>
      <c r="L46" s="31"/>
      <c r="M46" s="31"/>
      <c r="N46" s="31"/>
      <c r="O46" s="32"/>
    </row>
    <row r="47" spans="2:15" ht="5.15" customHeight="1" x14ac:dyDescent="0.35">
      <c r="B47" s="26"/>
      <c r="O47" s="25"/>
    </row>
    <row r="48" spans="2:15" s="1" customFormat="1" ht="30" customHeight="1" x14ac:dyDescent="0.35">
      <c r="B48" s="4" t="s">
        <v>357</v>
      </c>
      <c r="C48" s="155"/>
      <c r="D48" s="155"/>
      <c r="E48" s="155"/>
      <c r="F48" s="155"/>
      <c r="G48" s="31">
        <v>2023</v>
      </c>
      <c r="H48" s="31">
        <f t="shared" ref="H48:N48" si="2">+G48+1</f>
        <v>2024</v>
      </c>
      <c r="I48" s="31">
        <f t="shared" si="2"/>
        <v>2025</v>
      </c>
      <c r="J48" s="31">
        <f t="shared" si="2"/>
        <v>2026</v>
      </c>
      <c r="K48" s="31">
        <f t="shared" si="2"/>
        <v>2027</v>
      </c>
      <c r="L48" s="31">
        <f t="shared" si="2"/>
        <v>2028</v>
      </c>
      <c r="M48" s="31">
        <f t="shared" si="2"/>
        <v>2029</v>
      </c>
      <c r="N48" s="31">
        <f t="shared" si="2"/>
        <v>2030</v>
      </c>
      <c r="O48" s="20" t="s">
        <v>411</v>
      </c>
    </row>
    <row r="49" spans="2:15" s="1" customFormat="1" ht="5.15" customHeight="1" x14ac:dyDescent="0.35">
      <c r="B49" s="18"/>
      <c r="C49"/>
      <c r="D49"/>
      <c r="E49"/>
      <c r="F49"/>
      <c r="O49" s="6"/>
    </row>
    <row r="50" spans="2:15" s="1" customFormat="1" x14ac:dyDescent="0.35">
      <c r="B50" s="35" t="s">
        <v>358</v>
      </c>
      <c r="C50"/>
      <c r="D50"/>
      <c r="E50"/>
      <c r="F50"/>
      <c r="G50" s="109">
        <f t="shared" ref="G50:O50" si="3">SUM(G53:G88)</f>
        <v>0</v>
      </c>
      <c r="H50" s="109">
        <f t="shared" si="3"/>
        <v>0</v>
      </c>
      <c r="I50" s="109">
        <f t="shared" si="3"/>
        <v>0</v>
      </c>
      <c r="J50" s="109">
        <f t="shared" si="3"/>
        <v>0</v>
      </c>
      <c r="K50" s="109">
        <f t="shared" si="3"/>
        <v>0</v>
      </c>
      <c r="L50" s="109">
        <f t="shared" si="3"/>
        <v>0</v>
      </c>
      <c r="M50" s="109">
        <f t="shared" si="3"/>
        <v>0</v>
      </c>
      <c r="N50" s="109">
        <f t="shared" si="3"/>
        <v>0</v>
      </c>
      <c r="O50" s="110">
        <f t="shared" si="3"/>
        <v>0</v>
      </c>
    </row>
    <row r="51" spans="2:15" s="1" customFormat="1" ht="3" customHeight="1" x14ac:dyDescent="0.35">
      <c r="B51" s="14"/>
      <c r="C51"/>
      <c r="D51"/>
      <c r="E51"/>
      <c r="F51"/>
      <c r="G51" s="23"/>
      <c r="H51" s="23"/>
      <c r="I51" s="23"/>
      <c r="J51" s="23"/>
      <c r="K51" s="23"/>
      <c r="L51" s="23"/>
      <c r="M51" s="23"/>
      <c r="N51" s="23"/>
      <c r="O51" s="37"/>
    </row>
    <row r="52" spans="2:15" s="1" customFormat="1" x14ac:dyDescent="0.35">
      <c r="B52" s="5" t="s">
        <v>359</v>
      </c>
      <c r="C52"/>
      <c r="D52"/>
      <c r="E52"/>
      <c r="F52"/>
      <c r="N52" s="23"/>
      <c r="O52" s="37"/>
    </row>
    <row r="53" spans="2:15" s="1" customFormat="1" x14ac:dyDescent="0.35">
      <c r="B53" s="111" t="s">
        <v>131</v>
      </c>
      <c r="C53"/>
      <c r="D53"/>
      <c r="E53"/>
      <c r="F53"/>
      <c r="G53" s="77"/>
      <c r="H53" s="77"/>
      <c r="I53" s="77"/>
      <c r="J53" s="77"/>
      <c r="K53" s="77"/>
      <c r="L53" s="77"/>
      <c r="M53" s="77"/>
      <c r="N53" s="77"/>
      <c r="O53" s="112"/>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7"/>
      <c r="H67" s="78"/>
      <c r="I67" s="78"/>
      <c r="J67" s="78"/>
      <c r="K67" s="78"/>
      <c r="L67" s="78"/>
      <c r="M67" s="78"/>
      <c r="N67" s="78"/>
      <c r="O67" s="114"/>
    </row>
    <row r="68" spans="2:15" s="1" customFormat="1" x14ac:dyDescent="0.35">
      <c r="B68" s="113"/>
      <c r="C68"/>
      <c r="D68"/>
      <c r="E68"/>
      <c r="F68"/>
      <c r="G68" s="77"/>
      <c r="H68" s="78"/>
      <c r="I68" s="78"/>
      <c r="J68" s="78"/>
      <c r="K68" s="78"/>
      <c r="L68" s="78"/>
      <c r="M68" s="78"/>
      <c r="N68" s="78"/>
      <c r="O68" s="114"/>
    </row>
    <row r="69" spans="2:15" s="1" customFormat="1" x14ac:dyDescent="0.35">
      <c r="B69" s="113"/>
      <c r="C69"/>
      <c r="D69"/>
      <c r="E69"/>
      <c r="F69"/>
      <c r="G69" s="77"/>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3"/>
      <c r="C85"/>
      <c r="D85"/>
      <c r="E85"/>
      <c r="F85"/>
      <c r="G85" s="78"/>
      <c r="H85" s="78"/>
      <c r="I85" s="78"/>
      <c r="J85" s="78"/>
      <c r="K85" s="78"/>
      <c r="L85" s="78"/>
      <c r="M85" s="78"/>
      <c r="N85" s="78"/>
      <c r="O85" s="114"/>
    </row>
    <row r="86" spans="2:15" s="1" customFormat="1" x14ac:dyDescent="0.35">
      <c r="B86" s="113"/>
      <c r="C86"/>
      <c r="D86"/>
      <c r="E86"/>
      <c r="F86"/>
      <c r="G86" s="78"/>
      <c r="H86" s="78"/>
      <c r="I86" s="78"/>
      <c r="J86" s="78"/>
      <c r="K86" s="78"/>
      <c r="L86" s="78"/>
      <c r="M86" s="78"/>
      <c r="N86" s="78"/>
      <c r="O86" s="114"/>
    </row>
    <row r="87" spans="2:15" s="1" customFormat="1" x14ac:dyDescent="0.35">
      <c r="B87" s="113"/>
      <c r="C87"/>
      <c r="D87"/>
      <c r="E87"/>
      <c r="F87"/>
      <c r="G87" s="78"/>
      <c r="H87" s="78"/>
      <c r="I87" s="78"/>
      <c r="J87" s="78"/>
      <c r="K87" s="78"/>
      <c r="L87" s="78"/>
      <c r="M87" s="78"/>
      <c r="N87" s="78"/>
      <c r="O87" s="114"/>
    </row>
    <row r="88" spans="2:15" s="1" customFormat="1" x14ac:dyDescent="0.35">
      <c r="B88" s="115"/>
      <c r="C88"/>
      <c r="D88"/>
      <c r="E88"/>
      <c r="F88"/>
      <c r="G88" s="79"/>
      <c r="H88" s="79"/>
      <c r="I88" s="79"/>
      <c r="J88" s="79"/>
      <c r="K88" s="79"/>
      <c r="L88" s="79"/>
      <c r="M88" s="79"/>
      <c r="N88" s="79"/>
      <c r="O88" s="116"/>
    </row>
    <row r="89" spans="2:15" s="1" customFormat="1" ht="5.15" customHeight="1" x14ac:dyDescent="0.35">
      <c r="B89" s="35"/>
      <c r="C89"/>
      <c r="D89"/>
      <c r="E89"/>
      <c r="F89"/>
      <c r="G89" s="23"/>
      <c r="H89" s="23"/>
      <c r="I89" s="23"/>
      <c r="J89" s="23"/>
      <c r="K89" s="23"/>
      <c r="L89" s="23"/>
      <c r="M89" s="23"/>
      <c r="N89" s="23"/>
      <c r="O89" s="37"/>
    </row>
    <row r="90" spans="2:15" s="1" customFormat="1" x14ac:dyDescent="0.35">
      <c r="B90" s="35" t="s">
        <v>360</v>
      </c>
      <c r="C90"/>
      <c r="D90"/>
      <c r="E90"/>
      <c r="F90"/>
      <c r="G90" s="109">
        <f t="shared" ref="G90:O90" si="4">SUM(G91:G96,G133:G139,G141:G142)</f>
        <v>0</v>
      </c>
      <c r="H90" s="109">
        <f t="shared" si="4"/>
        <v>0</v>
      </c>
      <c r="I90" s="109">
        <f t="shared" si="4"/>
        <v>0</v>
      </c>
      <c r="J90" s="109">
        <f t="shared" si="4"/>
        <v>0</v>
      </c>
      <c r="K90" s="109">
        <f t="shared" si="4"/>
        <v>0</v>
      </c>
      <c r="L90" s="109">
        <f t="shared" si="4"/>
        <v>0</v>
      </c>
      <c r="M90" s="109">
        <f t="shared" si="4"/>
        <v>0</v>
      </c>
      <c r="N90" s="109">
        <f t="shared" si="4"/>
        <v>0</v>
      </c>
      <c r="O90" s="110">
        <f t="shared" si="4"/>
        <v>0</v>
      </c>
    </row>
    <row r="91" spans="2:15" s="1" customFormat="1" x14ac:dyDescent="0.35">
      <c r="B91" s="5" t="s">
        <v>361</v>
      </c>
      <c r="C91"/>
      <c r="D91"/>
      <c r="E91"/>
      <c r="F91"/>
      <c r="G91" s="79"/>
      <c r="H91" s="79"/>
      <c r="I91" s="79"/>
      <c r="J91" s="79"/>
      <c r="K91" s="79"/>
      <c r="L91" s="79"/>
      <c r="M91" s="79"/>
      <c r="N91" s="77"/>
      <c r="O91" s="112"/>
    </row>
    <row r="92" spans="2:15" s="1" customFormat="1" x14ac:dyDescent="0.35">
      <c r="B92" s="5" t="s">
        <v>362</v>
      </c>
      <c r="C92"/>
      <c r="D92"/>
      <c r="E92"/>
      <c r="F92"/>
      <c r="G92" s="79"/>
      <c r="H92" s="79"/>
      <c r="I92" s="79"/>
      <c r="J92" s="79"/>
      <c r="K92" s="79"/>
      <c r="L92" s="79"/>
      <c r="M92" s="79"/>
      <c r="N92" s="78"/>
      <c r="O92" s="114"/>
    </row>
    <row r="93" spans="2:15" s="1" customFormat="1" x14ac:dyDescent="0.35">
      <c r="B93" s="5" t="s">
        <v>363</v>
      </c>
      <c r="C93"/>
      <c r="D93"/>
      <c r="E93"/>
      <c r="F93"/>
      <c r="G93" s="79"/>
      <c r="H93" s="79"/>
      <c r="I93" s="79"/>
      <c r="J93" s="79"/>
      <c r="K93" s="79"/>
      <c r="L93" s="79"/>
      <c r="M93" s="79"/>
      <c r="N93" s="79"/>
      <c r="O93" s="116"/>
    </row>
    <row r="94" spans="2:15" s="1" customFormat="1" x14ac:dyDescent="0.35">
      <c r="B94" s="55" t="s">
        <v>364</v>
      </c>
      <c r="C94"/>
      <c r="D94"/>
      <c r="E94"/>
      <c r="F94"/>
      <c r="O94" s="6"/>
    </row>
    <row r="95" spans="2:15" s="1" customFormat="1" ht="3" customHeight="1" x14ac:dyDescent="0.35">
      <c r="B95" s="14"/>
      <c r="C95"/>
      <c r="D95"/>
      <c r="E95"/>
      <c r="F95"/>
      <c r="G95" s="23"/>
      <c r="H95" s="23"/>
      <c r="I95" s="23"/>
      <c r="J95" s="23"/>
      <c r="K95" s="23"/>
      <c r="L95" s="23"/>
      <c r="M95" s="23"/>
      <c r="N95" s="23"/>
      <c r="O95" s="37"/>
    </row>
    <row r="96" spans="2:15" s="1" customFormat="1" x14ac:dyDescent="0.35">
      <c r="B96" s="38" t="s">
        <v>359</v>
      </c>
      <c r="C96"/>
      <c r="D96"/>
      <c r="E96"/>
      <c r="F96"/>
      <c r="G96" s="109">
        <f>SUM(G97:G132)</f>
        <v>0</v>
      </c>
      <c r="H96" s="109">
        <f t="shared" ref="H96:O96" si="5">SUM(H97:H132)</f>
        <v>0</v>
      </c>
      <c r="I96" s="109">
        <f t="shared" si="5"/>
        <v>0</v>
      </c>
      <c r="J96" s="109">
        <f t="shared" si="5"/>
        <v>0</v>
      </c>
      <c r="K96" s="109">
        <f t="shared" si="5"/>
        <v>0</v>
      </c>
      <c r="L96" s="109">
        <f t="shared" si="5"/>
        <v>0</v>
      </c>
      <c r="M96" s="109">
        <f t="shared" si="5"/>
        <v>0</v>
      </c>
      <c r="N96" s="109">
        <f t="shared" si="5"/>
        <v>0</v>
      </c>
      <c r="O96" s="110">
        <f t="shared" si="5"/>
        <v>0</v>
      </c>
    </row>
    <row r="97" spans="2:15" s="1" customFormat="1" x14ac:dyDescent="0.35">
      <c r="B97" s="156" t="str">
        <f t="shared" ref="B97:B132" si="6">B53</f>
        <v>ENTRONCAMENTO</v>
      </c>
      <c r="C97"/>
      <c r="D97"/>
      <c r="E97"/>
      <c r="F97"/>
      <c r="G97" s="77"/>
      <c r="H97" s="77"/>
      <c r="I97" s="77"/>
      <c r="J97" s="77"/>
      <c r="K97" s="77"/>
      <c r="L97" s="77"/>
      <c r="M97" s="77"/>
      <c r="N97" s="77"/>
      <c r="O97" s="112"/>
    </row>
    <row r="98" spans="2:15" s="1" customFormat="1" x14ac:dyDescent="0.35">
      <c r="B98" s="157">
        <f t="shared" si="6"/>
        <v>0</v>
      </c>
      <c r="C98"/>
      <c r="D98"/>
      <c r="E98"/>
      <c r="F98"/>
      <c r="G98" s="78"/>
      <c r="H98" s="78"/>
      <c r="I98" s="78"/>
      <c r="J98" s="78"/>
      <c r="K98" s="78"/>
      <c r="L98" s="78"/>
      <c r="M98" s="78"/>
      <c r="N98" s="78"/>
      <c r="O98" s="114"/>
    </row>
    <row r="99" spans="2:15" s="1" customFormat="1" x14ac:dyDescent="0.35">
      <c r="B99" s="157">
        <f t="shared" si="6"/>
        <v>0</v>
      </c>
      <c r="C99"/>
      <c r="D99"/>
      <c r="E99"/>
      <c r="F99"/>
      <c r="G99" s="78"/>
      <c r="H99" s="78"/>
      <c r="I99" s="78"/>
      <c r="J99" s="78"/>
      <c r="K99" s="78"/>
      <c r="L99" s="78"/>
      <c r="M99" s="78"/>
      <c r="N99" s="78"/>
      <c r="O99" s="114"/>
    </row>
    <row r="100" spans="2:15" s="1" customFormat="1" x14ac:dyDescent="0.35">
      <c r="B100" s="157">
        <f t="shared" si="6"/>
        <v>0</v>
      </c>
      <c r="C100"/>
      <c r="D100"/>
      <c r="E100"/>
      <c r="F100"/>
      <c r="G100" s="78"/>
      <c r="H100" s="78"/>
      <c r="I100" s="78"/>
      <c r="J100" s="78"/>
      <c r="K100" s="78"/>
      <c r="L100" s="78"/>
      <c r="M100" s="78"/>
      <c r="N100" s="78"/>
      <c r="O100" s="114"/>
    </row>
    <row r="101" spans="2:15" s="1" customFormat="1" x14ac:dyDescent="0.35">
      <c r="B101" s="157">
        <f t="shared" si="6"/>
        <v>0</v>
      </c>
      <c r="C101"/>
      <c r="D101"/>
      <c r="E101"/>
      <c r="F101"/>
      <c r="G101" s="78"/>
      <c r="H101" s="78"/>
      <c r="I101" s="78"/>
      <c r="J101" s="78"/>
      <c r="K101" s="78"/>
      <c r="L101" s="78"/>
      <c r="M101" s="78"/>
      <c r="N101" s="78"/>
      <c r="O101" s="114"/>
    </row>
    <row r="102" spans="2:15" s="1" customFormat="1" x14ac:dyDescent="0.35">
      <c r="B102" s="157">
        <f t="shared" si="6"/>
        <v>0</v>
      </c>
      <c r="C102"/>
      <c r="D102"/>
      <c r="E102"/>
      <c r="F102"/>
      <c r="G102" s="78"/>
      <c r="H102" s="78"/>
      <c r="I102" s="78"/>
      <c r="J102" s="78"/>
      <c r="K102" s="78"/>
      <c r="L102" s="78"/>
      <c r="M102" s="78"/>
      <c r="N102" s="78"/>
      <c r="O102" s="114"/>
    </row>
    <row r="103" spans="2:15" s="1" customFormat="1" x14ac:dyDescent="0.35">
      <c r="B103" s="157">
        <f t="shared" si="6"/>
        <v>0</v>
      </c>
      <c r="C103"/>
      <c r="D103"/>
      <c r="E103"/>
      <c r="F103"/>
      <c r="G103" s="78"/>
      <c r="H103" s="78"/>
      <c r="I103" s="78"/>
      <c r="J103" s="78"/>
      <c r="K103" s="78"/>
      <c r="L103" s="78"/>
      <c r="M103" s="78"/>
      <c r="N103" s="78"/>
      <c r="O103" s="114"/>
    </row>
    <row r="104" spans="2:15" s="1" customFormat="1" x14ac:dyDescent="0.35">
      <c r="B104" s="157">
        <f t="shared" si="6"/>
        <v>0</v>
      </c>
      <c r="C104"/>
      <c r="D104"/>
      <c r="E104"/>
      <c r="F104"/>
      <c r="G104" s="78"/>
      <c r="H104" s="78"/>
      <c r="I104" s="78"/>
      <c r="J104" s="78"/>
      <c r="K104" s="78"/>
      <c r="L104" s="78"/>
      <c r="M104" s="78"/>
      <c r="N104" s="78"/>
      <c r="O104" s="114"/>
    </row>
    <row r="105" spans="2:15" s="1" customFormat="1" x14ac:dyDescent="0.35">
      <c r="B105" s="157">
        <f t="shared" si="6"/>
        <v>0</v>
      </c>
      <c r="C105"/>
      <c r="D105"/>
      <c r="E105"/>
      <c r="F105"/>
      <c r="G105" s="78"/>
      <c r="H105" s="78"/>
      <c r="I105" s="78"/>
      <c r="J105" s="78"/>
      <c r="K105" s="78"/>
      <c r="L105" s="78"/>
      <c r="M105" s="78"/>
      <c r="N105" s="78"/>
      <c r="O105" s="114"/>
    </row>
    <row r="106" spans="2:15" s="1" customFormat="1" x14ac:dyDescent="0.35">
      <c r="B106" s="157">
        <f t="shared" si="6"/>
        <v>0</v>
      </c>
      <c r="C106"/>
      <c r="D106"/>
      <c r="E106"/>
      <c r="F106"/>
      <c r="G106" s="78"/>
      <c r="H106" s="78"/>
      <c r="I106" s="78"/>
      <c r="J106" s="78"/>
      <c r="K106" s="78"/>
      <c r="L106" s="78"/>
      <c r="M106" s="78"/>
      <c r="N106" s="78"/>
      <c r="O106" s="114"/>
    </row>
    <row r="107" spans="2:15" s="1" customFormat="1" x14ac:dyDescent="0.35">
      <c r="B107" s="157">
        <f t="shared" si="6"/>
        <v>0</v>
      </c>
      <c r="C107"/>
      <c r="D107"/>
      <c r="E107"/>
      <c r="F107"/>
      <c r="G107" s="78"/>
      <c r="H107" s="78"/>
      <c r="I107" s="78"/>
      <c r="J107" s="78"/>
      <c r="K107" s="78"/>
      <c r="L107" s="78"/>
      <c r="M107" s="78"/>
      <c r="N107" s="78"/>
      <c r="O107" s="114"/>
    </row>
    <row r="108" spans="2:15" s="1" customFormat="1" x14ac:dyDescent="0.35">
      <c r="B108" s="157">
        <f t="shared" si="6"/>
        <v>0</v>
      </c>
      <c r="C108"/>
      <c r="D108"/>
      <c r="E108"/>
      <c r="F108"/>
      <c r="G108" s="78"/>
      <c r="H108" s="78"/>
      <c r="I108" s="78"/>
      <c r="J108" s="78"/>
      <c r="K108" s="78"/>
      <c r="L108" s="78"/>
      <c r="M108" s="78"/>
      <c r="N108" s="78"/>
      <c r="O108" s="114"/>
    </row>
    <row r="109" spans="2:15" s="1" customFormat="1" x14ac:dyDescent="0.35">
      <c r="B109" s="157">
        <f t="shared" si="6"/>
        <v>0</v>
      </c>
      <c r="C109"/>
      <c r="D109"/>
      <c r="E109"/>
      <c r="F109"/>
      <c r="G109" s="78"/>
      <c r="H109" s="78"/>
      <c r="I109" s="78"/>
      <c r="J109" s="78"/>
      <c r="K109" s="78"/>
      <c r="L109" s="78"/>
      <c r="M109" s="78"/>
      <c r="N109" s="78"/>
      <c r="O109" s="114"/>
    </row>
    <row r="110" spans="2:15" s="1" customFormat="1" x14ac:dyDescent="0.35">
      <c r="B110" s="157">
        <f t="shared" si="6"/>
        <v>0</v>
      </c>
      <c r="C110"/>
      <c r="D110"/>
      <c r="E110"/>
      <c r="F110"/>
      <c r="G110" s="78"/>
      <c r="H110" s="78"/>
      <c r="I110" s="78"/>
      <c r="J110" s="78"/>
      <c r="K110" s="78"/>
      <c r="L110" s="78"/>
      <c r="M110" s="78"/>
      <c r="N110" s="78"/>
      <c r="O110" s="114"/>
    </row>
    <row r="111" spans="2:15" s="1" customFormat="1" x14ac:dyDescent="0.35">
      <c r="B111" s="157">
        <f t="shared" si="6"/>
        <v>0</v>
      </c>
      <c r="C111"/>
      <c r="D111"/>
      <c r="E111"/>
      <c r="F111"/>
      <c r="G111" s="78"/>
      <c r="H111" s="78"/>
      <c r="I111" s="78"/>
      <c r="J111" s="78"/>
      <c r="K111" s="78"/>
      <c r="L111" s="78"/>
      <c r="M111" s="78"/>
      <c r="N111" s="78"/>
      <c r="O111" s="114"/>
    </row>
    <row r="112" spans="2:15" s="1" customFormat="1" x14ac:dyDescent="0.35">
      <c r="B112" s="157">
        <f t="shared" si="6"/>
        <v>0</v>
      </c>
      <c r="C112"/>
      <c r="D112"/>
      <c r="E112"/>
      <c r="F112"/>
      <c r="G112" s="78"/>
      <c r="H112" s="78"/>
      <c r="I112" s="78"/>
      <c r="J112" s="78"/>
      <c r="K112" s="78"/>
      <c r="L112" s="78"/>
      <c r="M112" s="78"/>
      <c r="N112" s="78"/>
      <c r="O112" s="114"/>
    </row>
    <row r="113" spans="2:15" s="1" customFormat="1" x14ac:dyDescent="0.35">
      <c r="B113" s="157">
        <f t="shared" si="6"/>
        <v>0</v>
      </c>
      <c r="C113"/>
      <c r="D113"/>
      <c r="E113"/>
      <c r="F113"/>
      <c r="G113" s="78"/>
      <c r="H113" s="78"/>
      <c r="I113" s="78"/>
      <c r="J113" s="78"/>
      <c r="K113" s="78"/>
      <c r="L113" s="78"/>
      <c r="M113" s="78"/>
      <c r="N113" s="78"/>
      <c r="O113" s="114"/>
    </row>
    <row r="114" spans="2:15" s="1" customFormat="1" x14ac:dyDescent="0.35">
      <c r="B114" s="157">
        <f t="shared" si="6"/>
        <v>0</v>
      </c>
      <c r="C114"/>
      <c r="D114"/>
      <c r="E114"/>
      <c r="F114"/>
      <c r="G114" s="78"/>
      <c r="H114" s="78"/>
      <c r="I114" s="78"/>
      <c r="J114" s="78"/>
      <c r="K114" s="78"/>
      <c r="L114" s="78"/>
      <c r="M114" s="78"/>
      <c r="N114" s="78"/>
      <c r="O114" s="114"/>
    </row>
    <row r="115" spans="2:15" s="1" customFormat="1" x14ac:dyDescent="0.35">
      <c r="B115" s="157">
        <f t="shared" si="6"/>
        <v>0</v>
      </c>
      <c r="C115"/>
      <c r="D115"/>
      <c r="E115"/>
      <c r="F115"/>
      <c r="G115" s="78"/>
      <c r="H115" s="78"/>
      <c r="I115" s="78"/>
      <c r="J115" s="78"/>
      <c r="K115" s="78"/>
      <c r="L115" s="78"/>
      <c r="M115" s="78"/>
      <c r="N115" s="78"/>
      <c r="O115" s="114"/>
    </row>
    <row r="116" spans="2:15" s="1" customFormat="1" x14ac:dyDescent="0.35">
      <c r="B116" s="157">
        <f t="shared" si="6"/>
        <v>0</v>
      </c>
      <c r="C116"/>
      <c r="D116"/>
      <c r="E116"/>
      <c r="F116"/>
      <c r="G116" s="78"/>
      <c r="H116" s="78"/>
      <c r="I116" s="78"/>
      <c r="J116" s="78"/>
      <c r="K116" s="78"/>
      <c r="L116" s="78"/>
      <c r="M116" s="78"/>
      <c r="N116" s="78"/>
      <c r="O116" s="114"/>
    </row>
    <row r="117" spans="2:15" s="1" customFormat="1" x14ac:dyDescent="0.35">
      <c r="B117" s="157">
        <f t="shared" si="6"/>
        <v>0</v>
      </c>
      <c r="C117"/>
      <c r="D117"/>
      <c r="E117"/>
      <c r="F117"/>
      <c r="G117" s="78"/>
      <c r="H117" s="78"/>
      <c r="I117" s="78"/>
      <c r="J117" s="78"/>
      <c r="K117" s="78"/>
      <c r="L117" s="78"/>
      <c r="M117" s="78"/>
      <c r="N117" s="78"/>
      <c r="O117" s="114"/>
    </row>
    <row r="118" spans="2:15" s="1" customFormat="1" x14ac:dyDescent="0.35">
      <c r="B118" s="157">
        <f t="shared" si="6"/>
        <v>0</v>
      </c>
      <c r="C118"/>
      <c r="D118"/>
      <c r="E118"/>
      <c r="F118"/>
      <c r="G118" s="78"/>
      <c r="H118" s="78"/>
      <c r="I118" s="78"/>
      <c r="J118" s="78"/>
      <c r="K118" s="78"/>
      <c r="L118" s="78"/>
      <c r="M118" s="78"/>
      <c r="N118" s="78"/>
      <c r="O118" s="114"/>
    </row>
    <row r="119" spans="2:15" s="1" customFormat="1" x14ac:dyDescent="0.35">
      <c r="B119" s="157">
        <f t="shared" si="6"/>
        <v>0</v>
      </c>
      <c r="C119"/>
      <c r="D119"/>
      <c r="E119"/>
      <c r="F119"/>
      <c r="G119" s="78"/>
      <c r="H119" s="78"/>
      <c r="I119" s="78"/>
      <c r="J119" s="78"/>
      <c r="K119" s="78"/>
      <c r="L119" s="78"/>
      <c r="M119" s="78"/>
      <c r="N119" s="78"/>
      <c r="O119" s="114"/>
    </row>
    <row r="120" spans="2:15" s="1" customFormat="1" x14ac:dyDescent="0.35">
      <c r="B120" s="157">
        <f t="shared" si="6"/>
        <v>0</v>
      </c>
      <c r="C120"/>
      <c r="D120"/>
      <c r="E120"/>
      <c r="F120"/>
      <c r="G120" s="78"/>
      <c r="H120" s="78"/>
      <c r="I120" s="78"/>
      <c r="J120" s="78"/>
      <c r="K120" s="78"/>
      <c r="L120" s="78"/>
      <c r="M120" s="78"/>
      <c r="N120" s="78"/>
      <c r="O120" s="114"/>
    </row>
    <row r="121" spans="2:15" s="1" customFormat="1" x14ac:dyDescent="0.35">
      <c r="B121" s="157">
        <f t="shared" si="6"/>
        <v>0</v>
      </c>
      <c r="C121"/>
      <c r="D121"/>
      <c r="E121"/>
      <c r="F121"/>
      <c r="G121" s="78"/>
      <c r="H121" s="78"/>
      <c r="I121" s="78"/>
      <c r="J121" s="78"/>
      <c r="K121" s="78"/>
      <c r="L121" s="78"/>
      <c r="M121" s="78"/>
      <c r="N121" s="78"/>
      <c r="O121" s="114"/>
    </row>
    <row r="122" spans="2:15" s="1" customFormat="1" x14ac:dyDescent="0.35">
      <c r="B122" s="157">
        <f t="shared" si="6"/>
        <v>0</v>
      </c>
      <c r="C122"/>
      <c r="D122"/>
      <c r="E122"/>
      <c r="F122"/>
      <c r="G122" s="78"/>
      <c r="H122" s="78"/>
      <c r="I122" s="78"/>
      <c r="J122" s="78"/>
      <c r="K122" s="78"/>
      <c r="L122" s="78"/>
      <c r="M122" s="78"/>
      <c r="N122" s="78"/>
      <c r="O122" s="114"/>
    </row>
    <row r="123" spans="2:15" s="1" customFormat="1" x14ac:dyDescent="0.35">
      <c r="B123" s="157">
        <f t="shared" si="6"/>
        <v>0</v>
      </c>
      <c r="C123"/>
      <c r="D123"/>
      <c r="E123"/>
      <c r="F123"/>
      <c r="G123" s="78"/>
      <c r="H123" s="78"/>
      <c r="I123" s="78"/>
      <c r="J123" s="78"/>
      <c r="K123" s="78"/>
      <c r="L123" s="78"/>
      <c r="M123" s="78"/>
      <c r="N123" s="78"/>
      <c r="O123" s="114"/>
    </row>
    <row r="124" spans="2:15" s="1" customFormat="1" x14ac:dyDescent="0.35">
      <c r="B124" s="157">
        <f t="shared" si="6"/>
        <v>0</v>
      </c>
      <c r="C124"/>
      <c r="D124"/>
      <c r="E124"/>
      <c r="F124"/>
      <c r="G124" s="78"/>
      <c r="H124" s="78"/>
      <c r="I124" s="78"/>
      <c r="J124" s="78"/>
      <c r="K124" s="78"/>
      <c r="L124" s="78"/>
      <c r="M124" s="78"/>
      <c r="N124" s="78"/>
      <c r="O124" s="114"/>
    </row>
    <row r="125" spans="2:15" s="1" customFormat="1" x14ac:dyDescent="0.35">
      <c r="B125" s="157">
        <f t="shared" si="6"/>
        <v>0</v>
      </c>
      <c r="C125"/>
      <c r="D125"/>
      <c r="E125"/>
      <c r="F125"/>
      <c r="G125" s="78"/>
      <c r="H125" s="78"/>
      <c r="I125" s="78"/>
      <c r="J125" s="78"/>
      <c r="K125" s="78"/>
      <c r="L125" s="78"/>
      <c r="M125" s="78"/>
      <c r="N125" s="78"/>
      <c r="O125" s="114"/>
    </row>
    <row r="126" spans="2:15" s="1" customFormat="1" x14ac:dyDescent="0.35">
      <c r="B126" s="157">
        <f t="shared" si="6"/>
        <v>0</v>
      </c>
      <c r="C126"/>
      <c r="D126"/>
      <c r="E126"/>
      <c r="F126"/>
      <c r="G126" s="78"/>
      <c r="H126" s="78"/>
      <c r="I126" s="78"/>
      <c r="J126" s="78"/>
      <c r="K126" s="78"/>
      <c r="L126" s="78"/>
      <c r="M126" s="78"/>
      <c r="N126" s="78"/>
      <c r="O126" s="114"/>
    </row>
    <row r="127" spans="2:15" s="1" customFormat="1" x14ac:dyDescent="0.35">
      <c r="B127" s="157">
        <f t="shared" si="6"/>
        <v>0</v>
      </c>
      <c r="C127"/>
      <c r="D127"/>
      <c r="E127"/>
      <c r="F127"/>
      <c r="G127" s="78"/>
      <c r="H127" s="78"/>
      <c r="I127" s="78"/>
      <c r="J127" s="78"/>
      <c r="K127" s="78"/>
      <c r="L127" s="78"/>
      <c r="M127" s="78"/>
      <c r="N127" s="78"/>
      <c r="O127" s="114"/>
    </row>
    <row r="128" spans="2:15" s="1" customFormat="1" x14ac:dyDescent="0.35">
      <c r="B128" s="157">
        <f t="shared" si="6"/>
        <v>0</v>
      </c>
      <c r="C128"/>
      <c r="D128"/>
      <c r="E128"/>
      <c r="F128"/>
      <c r="G128" s="78"/>
      <c r="H128" s="78"/>
      <c r="I128" s="78"/>
      <c r="J128" s="78"/>
      <c r="K128" s="78"/>
      <c r="L128" s="78"/>
      <c r="M128" s="78"/>
      <c r="N128" s="78"/>
      <c r="O128" s="114"/>
    </row>
    <row r="129" spans="2:15" s="1" customFormat="1" x14ac:dyDescent="0.35">
      <c r="B129" s="157">
        <f t="shared" si="6"/>
        <v>0</v>
      </c>
      <c r="C129"/>
      <c r="D129"/>
      <c r="E129"/>
      <c r="F129"/>
      <c r="G129" s="78"/>
      <c r="H129" s="78"/>
      <c r="I129" s="78"/>
      <c r="J129" s="78"/>
      <c r="K129" s="78"/>
      <c r="L129" s="78"/>
      <c r="M129" s="78"/>
      <c r="N129" s="78"/>
      <c r="O129" s="114"/>
    </row>
    <row r="130" spans="2:15" s="1" customFormat="1" x14ac:dyDescent="0.35">
      <c r="B130" s="157">
        <f t="shared" si="6"/>
        <v>0</v>
      </c>
      <c r="C130"/>
      <c r="D130"/>
      <c r="E130"/>
      <c r="F130"/>
      <c r="G130" s="78"/>
      <c r="H130" s="78"/>
      <c r="I130" s="78"/>
      <c r="J130" s="78"/>
      <c r="K130" s="78"/>
      <c r="L130" s="78"/>
      <c r="M130" s="78"/>
      <c r="N130" s="78"/>
      <c r="O130" s="114"/>
    </row>
    <row r="131" spans="2:15" s="1" customFormat="1" x14ac:dyDescent="0.35">
      <c r="B131" s="157">
        <f t="shared" si="6"/>
        <v>0</v>
      </c>
      <c r="C131"/>
      <c r="D131"/>
      <c r="E131"/>
      <c r="F131"/>
      <c r="G131" s="78"/>
      <c r="H131" s="78"/>
      <c r="I131" s="78"/>
      <c r="J131" s="78"/>
      <c r="K131" s="78"/>
      <c r="L131" s="78"/>
      <c r="M131" s="78"/>
      <c r="N131" s="78"/>
      <c r="O131" s="114"/>
    </row>
    <row r="132" spans="2:15" s="1" customFormat="1" x14ac:dyDescent="0.35">
      <c r="B132" s="158">
        <f t="shared" si="6"/>
        <v>0</v>
      </c>
      <c r="C132"/>
      <c r="D132"/>
      <c r="E132"/>
      <c r="F132"/>
      <c r="G132" s="79"/>
      <c r="H132" s="79"/>
      <c r="I132" s="79"/>
      <c r="J132" s="79"/>
      <c r="K132" s="79"/>
      <c r="L132" s="79"/>
      <c r="M132" s="79"/>
      <c r="N132" s="78"/>
      <c r="O132" s="114"/>
    </row>
    <row r="133" spans="2:15" s="1" customFormat="1" x14ac:dyDescent="0.35">
      <c r="B133" s="5" t="s">
        <v>365</v>
      </c>
      <c r="C133"/>
      <c r="D133"/>
      <c r="E133"/>
      <c r="F133"/>
      <c r="G133" s="79"/>
      <c r="H133" s="79"/>
      <c r="I133" s="79"/>
      <c r="J133" s="79"/>
      <c r="K133" s="79"/>
      <c r="L133" s="79"/>
      <c r="M133" s="79"/>
      <c r="N133" s="78"/>
      <c r="O133" s="114"/>
    </row>
    <row r="134" spans="2:15" s="1" customFormat="1" x14ac:dyDescent="0.35">
      <c r="B134" s="5" t="s">
        <v>366</v>
      </c>
      <c r="C134"/>
      <c r="D134"/>
      <c r="E134"/>
      <c r="F134"/>
      <c r="G134" s="79"/>
      <c r="H134" s="79"/>
      <c r="I134" s="79"/>
      <c r="J134" s="79"/>
      <c r="K134" s="79"/>
      <c r="L134" s="79"/>
      <c r="M134" s="79"/>
      <c r="N134" s="78"/>
      <c r="O134" s="114"/>
    </row>
    <row r="135" spans="2:15" s="1" customFormat="1" x14ac:dyDescent="0.35">
      <c r="B135" s="5" t="s">
        <v>367</v>
      </c>
      <c r="C135"/>
      <c r="D135"/>
      <c r="E135"/>
      <c r="F135"/>
      <c r="G135" s="79"/>
      <c r="H135" s="79"/>
      <c r="I135" s="79"/>
      <c r="J135" s="79"/>
      <c r="K135" s="79"/>
      <c r="L135" s="79"/>
      <c r="M135" s="79"/>
      <c r="N135" s="78"/>
      <c r="O135" s="114"/>
    </row>
    <row r="136" spans="2:15" s="1" customFormat="1" x14ac:dyDescent="0.35">
      <c r="B136" s="5" t="s">
        <v>368</v>
      </c>
      <c r="C136"/>
      <c r="D136"/>
      <c r="E136"/>
      <c r="F136"/>
      <c r="G136" s="79"/>
      <c r="H136" s="79"/>
      <c r="I136" s="79"/>
      <c r="J136" s="79"/>
      <c r="K136" s="79"/>
      <c r="L136" s="79"/>
      <c r="M136" s="79"/>
      <c r="N136" s="78"/>
      <c r="O136" s="114"/>
    </row>
    <row r="137" spans="2:15" s="1" customFormat="1" x14ac:dyDescent="0.35">
      <c r="B137" s="5" t="s">
        <v>369</v>
      </c>
      <c r="C137"/>
      <c r="D137"/>
      <c r="E137"/>
      <c r="F137"/>
      <c r="G137" s="79"/>
      <c r="H137" s="79"/>
      <c r="I137" s="79"/>
      <c r="J137" s="79"/>
      <c r="K137" s="79"/>
      <c r="L137" s="79"/>
      <c r="M137" s="79"/>
      <c r="N137" s="78"/>
      <c r="O137" s="114"/>
    </row>
    <row r="138" spans="2:15" s="1" customFormat="1" x14ac:dyDescent="0.35">
      <c r="B138" s="5" t="s">
        <v>370</v>
      </c>
      <c r="C138"/>
      <c r="D138"/>
      <c r="E138"/>
      <c r="F138"/>
      <c r="G138" s="79"/>
      <c r="H138" s="79"/>
      <c r="I138" s="79"/>
      <c r="J138" s="79"/>
      <c r="K138" s="79"/>
      <c r="L138" s="79"/>
      <c r="M138" s="79"/>
      <c r="N138" s="78"/>
      <c r="O138" s="114"/>
    </row>
    <row r="139" spans="2:15" s="1" customFormat="1" x14ac:dyDescent="0.35">
      <c r="B139" s="5" t="s">
        <v>371</v>
      </c>
      <c r="C139"/>
      <c r="D139"/>
      <c r="E139"/>
      <c r="F139"/>
      <c r="G139" s="79"/>
      <c r="H139" s="79"/>
      <c r="I139" s="79"/>
      <c r="J139" s="79"/>
      <c r="K139" s="79"/>
      <c r="L139" s="79"/>
      <c r="M139" s="79"/>
      <c r="N139" s="79"/>
      <c r="O139" s="116"/>
    </row>
    <row r="140" spans="2:15" s="1" customFormat="1" x14ac:dyDescent="0.35">
      <c r="B140" s="55" t="s">
        <v>344</v>
      </c>
      <c r="C140"/>
      <c r="D140"/>
      <c r="E140"/>
      <c r="F140"/>
      <c r="G140" s="23"/>
      <c r="H140" s="23"/>
      <c r="I140" s="23"/>
      <c r="J140" s="23"/>
      <c r="K140" s="23"/>
      <c r="L140" s="23"/>
      <c r="M140" s="23"/>
      <c r="N140" s="23"/>
      <c r="O140" s="37"/>
    </row>
    <row r="141" spans="2:15" s="1" customFormat="1" x14ac:dyDescent="0.35">
      <c r="B141" s="117"/>
      <c r="C141"/>
      <c r="D141"/>
      <c r="E141"/>
      <c r="F141"/>
      <c r="G141" s="77"/>
      <c r="H141" s="77"/>
      <c r="I141" s="77"/>
      <c r="J141" s="77"/>
      <c r="K141" s="77"/>
      <c r="L141" s="77"/>
      <c r="M141" s="77"/>
      <c r="N141" s="77"/>
      <c r="O141" s="112"/>
    </row>
    <row r="142" spans="2:15" s="1" customFormat="1" x14ac:dyDescent="0.35">
      <c r="B142" s="118"/>
      <c r="C142"/>
      <c r="D142"/>
      <c r="E142"/>
      <c r="F142"/>
      <c r="G142" s="78"/>
      <c r="H142" s="78"/>
      <c r="I142" s="78"/>
      <c r="J142" s="78"/>
      <c r="K142" s="78"/>
      <c r="L142" s="78"/>
      <c r="M142" s="78"/>
      <c r="N142" s="79"/>
      <c r="O142" s="116"/>
    </row>
    <row r="143" spans="2:15" s="1" customFormat="1" x14ac:dyDescent="0.35">
      <c r="B143" s="49"/>
      <c r="C143"/>
      <c r="D143"/>
      <c r="E143"/>
      <c r="F143"/>
      <c r="G143" s="23"/>
      <c r="H143" s="23"/>
      <c r="I143" s="23"/>
      <c r="J143" s="23"/>
      <c r="K143" s="23"/>
      <c r="L143" s="23"/>
      <c r="M143" s="23"/>
      <c r="N143" s="23"/>
      <c r="O143" s="37"/>
    </row>
    <row r="144" spans="2:15" s="1" customFormat="1" x14ac:dyDescent="0.35">
      <c r="B144" s="35" t="s">
        <v>375</v>
      </c>
      <c r="C144"/>
      <c r="D144"/>
      <c r="E144"/>
      <c r="F144"/>
      <c r="G144" s="23"/>
      <c r="H144" s="23"/>
      <c r="I144" s="23"/>
      <c r="J144" s="23"/>
      <c r="K144" s="23"/>
      <c r="L144" s="23"/>
      <c r="M144" s="23"/>
      <c r="N144" s="23"/>
      <c r="O144" s="37"/>
    </row>
    <row r="145" spans="1:16" s="1" customFormat="1" ht="8.15" customHeight="1" x14ac:dyDescent="0.35">
      <c r="B145" s="35"/>
      <c r="C145"/>
      <c r="D145"/>
      <c r="E145"/>
      <c r="F145"/>
      <c r="G145" s="23"/>
      <c r="H145" s="23"/>
      <c r="I145" s="23"/>
      <c r="J145" s="23"/>
      <c r="K145" s="23"/>
      <c r="L145" s="23"/>
      <c r="M145" s="23"/>
      <c r="N145" s="23"/>
      <c r="O145" s="37"/>
    </row>
    <row r="146" spans="1:16" s="1" customFormat="1" x14ac:dyDescent="0.35">
      <c r="B146" s="36" t="s">
        <v>418</v>
      </c>
      <c r="C146"/>
      <c r="D146"/>
      <c r="E146"/>
      <c r="F146"/>
      <c r="G146" s="23"/>
      <c r="H146" s="23"/>
      <c r="I146" s="23"/>
      <c r="J146" s="23"/>
      <c r="K146" s="23"/>
      <c r="L146" s="23"/>
      <c r="M146" s="23"/>
      <c r="N146" s="23"/>
      <c r="O146" s="37"/>
    </row>
    <row r="147" spans="1:16" s="1" customFormat="1" x14ac:dyDescent="0.35">
      <c r="B147" s="38" t="s">
        <v>425</v>
      </c>
      <c r="C147"/>
      <c r="D147"/>
      <c r="E147"/>
      <c r="F147"/>
      <c r="G147" s="77"/>
      <c r="H147" s="77"/>
      <c r="I147" s="77"/>
      <c r="J147" s="77"/>
      <c r="K147" s="77"/>
      <c r="L147" s="77"/>
      <c r="M147" s="77"/>
      <c r="N147" s="77"/>
      <c r="O147" s="112"/>
    </row>
    <row r="148" spans="1:16" s="1" customFormat="1" x14ac:dyDescent="0.35">
      <c r="B148" s="38" t="s">
        <v>426</v>
      </c>
      <c r="C148"/>
      <c r="D148"/>
      <c r="E148"/>
      <c r="F148"/>
      <c r="G148" s="77"/>
      <c r="H148" s="77"/>
      <c r="I148" s="77"/>
      <c r="J148" s="77"/>
      <c r="K148" s="77"/>
      <c r="L148" s="77"/>
      <c r="M148" s="77"/>
      <c r="N148" s="217"/>
      <c r="O148" s="218"/>
    </row>
    <row r="149" spans="1:16" s="1" customFormat="1" ht="5.15" customHeight="1" x14ac:dyDescent="0.35">
      <c r="B149" s="38"/>
      <c r="C149"/>
      <c r="D149"/>
      <c r="E149"/>
      <c r="F149"/>
      <c r="G149" s="23"/>
      <c r="H149" s="23"/>
      <c r="I149" s="23"/>
      <c r="J149" s="23"/>
      <c r="K149" s="23"/>
      <c r="L149" s="23"/>
      <c r="M149" s="23"/>
      <c r="N149" s="23"/>
      <c r="O149" s="37"/>
    </row>
    <row r="150" spans="1:16" s="1" customFormat="1" x14ac:dyDescent="0.35">
      <c r="B150" s="36" t="s">
        <v>420</v>
      </c>
      <c r="C150"/>
      <c r="D150"/>
      <c r="E150"/>
      <c r="F150"/>
      <c r="G150" s="23"/>
      <c r="H150" s="23"/>
      <c r="I150" s="23"/>
      <c r="J150" s="23"/>
      <c r="K150" s="23"/>
      <c r="L150" s="23"/>
      <c r="M150" s="23"/>
      <c r="N150" s="23"/>
      <c r="O150" s="37"/>
    </row>
    <row r="151" spans="1:16" s="1" customFormat="1" x14ac:dyDescent="0.35">
      <c r="B151" s="38" t="s">
        <v>425</v>
      </c>
      <c r="C151"/>
      <c r="D151"/>
      <c r="E151"/>
      <c r="F151"/>
      <c r="G151" s="77"/>
      <c r="H151" s="77"/>
      <c r="I151" s="77"/>
      <c r="J151" s="77"/>
      <c r="K151" s="77"/>
      <c r="L151" s="77"/>
      <c r="M151" s="77"/>
      <c r="N151" s="77"/>
      <c r="O151" s="112"/>
    </row>
    <row r="152" spans="1:16" s="1" customFormat="1" x14ac:dyDescent="0.35">
      <c r="B152" s="38" t="s">
        <v>426</v>
      </c>
      <c r="C152"/>
      <c r="D152"/>
      <c r="E152"/>
      <c r="F152"/>
      <c r="G152" s="77"/>
      <c r="H152" s="77"/>
      <c r="I152" s="77"/>
      <c r="J152" s="77"/>
      <c r="K152" s="77"/>
      <c r="L152" s="77"/>
      <c r="M152" s="77"/>
      <c r="N152" s="217"/>
      <c r="O152" s="218"/>
    </row>
    <row r="153" spans="1:16" s="1" customFormat="1" x14ac:dyDescent="0.35">
      <c r="B153" s="119"/>
      <c r="C153" s="28"/>
      <c r="D153" s="28"/>
      <c r="E153" s="28"/>
      <c r="F153" s="28"/>
      <c r="G153" s="120"/>
      <c r="H153" s="120"/>
      <c r="I153" s="120"/>
      <c r="J153" s="120"/>
      <c r="K153" s="120"/>
      <c r="L153" s="120"/>
      <c r="M153" s="120"/>
      <c r="N153" s="120"/>
      <c r="O153" s="121"/>
    </row>
    <row r="154" spans="1:16" s="1" customFormat="1" x14ac:dyDescent="0.35">
      <c r="B154" s="125"/>
      <c r="C154" s="30"/>
      <c r="D154" s="30"/>
      <c r="E154" s="30"/>
      <c r="F154" s="30"/>
      <c r="G154" s="125"/>
      <c r="H154" s="125"/>
      <c r="I154" s="125"/>
      <c r="J154" s="125"/>
      <c r="K154" s="125"/>
      <c r="L154" s="125"/>
      <c r="M154" s="125"/>
      <c r="N154" s="125"/>
      <c r="O154" s="125"/>
    </row>
    <row r="155" spans="1:16" x14ac:dyDescent="0.35">
      <c r="A155" t="s">
        <v>327</v>
      </c>
      <c r="B155" t="s">
        <v>327</v>
      </c>
      <c r="C155" t="s">
        <v>327</v>
      </c>
      <c r="D155" t="s">
        <v>327</v>
      </c>
      <c r="E155" t="s">
        <v>327</v>
      </c>
      <c r="F155" t="s">
        <v>327</v>
      </c>
      <c r="G155" t="s">
        <v>327</v>
      </c>
      <c r="H155" t="s">
        <v>327</v>
      </c>
      <c r="I155" t="s">
        <v>327</v>
      </c>
      <c r="J155" t="s">
        <v>327</v>
      </c>
      <c r="K155" t="s">
        <v>327</v>
      </c>
      <c r="L155" t="s">
        <v>327</v>
      </c>
      <c r="M155" t="s">
        <v>327</v>
      </c>
      <c r="N155" t="s">
        <v>327</v>
      </c>
      <c r="O155" t="s">
        <v>327</v>
      </c>
      <c r="P155" t="s">
        <v>327</v>
      </c>
    </row>
    <row r="156" spans="1:16" x14ac:dyDescent="0.35"/>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row r="166" x14ac:dyDescent="0.35"/>
    <row r="167" x14ac:dyDescent="0.35"/>
    <row r="168" x14ac:dyDescent="0.35"/>
  </sheetData>
  <mergeCells count="3">
    <mergeCell ref="D2:O2"/>
    <mergeCell ref="B4:O4"/>
    <mergeCell ref="B8:O14"/>
  </mergeCells>
  <dataValidations count="1">
    <dataValidation type="list" errorStyle="warning" allowBlank="1" showInputMessage="1" showErrorMessage="1" errorTitle="Município não existente" error="Por favor selecionar o município a partir da lista." sqref="B53:B88" xr:uid="{00000000-0002-0000-0F00-000000000000}">
      <formula1>Municípios</formula1>
    </dataValidation>
  </dataValidations>
  <pageMargins left="0.7" right="0.7" top="0.75" bottom="0.75" header="0.3" footer="0.3"/>
  <pageSetup paperSize="8" scale="67"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pageSetUpPr fitToPage="1"/>
  </sheetPr>
  <dimension ref="A1:P165"/>
  <sheetViews>
    <sheetView showGridLines="0" zoomScale="80" zoomScaleNormal="80" workbookViewId="0">
      <pane ySplit="3" topLeftCell="A4" activePane="bottomLeft" state="frozen"/>
      <selection activeCell="C157" sqref="C157"/>
      <selection pane="bottomLeft" activeCell="B23" sqref="B23"/>
    </sheetView>
  </sheetViews>
  <sheetFormatPr defaultColWidth="0" defaultRowHeight="14.5" zeroHeight="1" x14ac:dyDescent="0.35"/>
  <cols>
    <col min="1" max="1" width="2.81640625" customWidth="1"/>
    <col min="2" max="2" width="48.542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514</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46" t="s">
        <v>550</v>
      </c>
      <c r="C8" s="453"/>
      <c r="D8" s="453"/>
      <c r="E8" s="453"/>
      <c r="F8" s="453"/>
      <c r="G8" s="453"/>
      <c r="H8" s="453"/>
      <c r="I8" s="453"/>
      <c r="J8" s="453"/>
      <c r="K8" s="453"/>
      <c r="L8" s="453"/>
      <c r="M8" s="453"/>
      <c r="N8" s="453"/>
      <c r="O8" s="454"/>
    </row>
    <row r="9" spans="2:15" x14ac:dyDescent="0.35">
      <c r="B9" s="455"/>
      <c r="C9" s="453"/>
      <c r="D9" s="453"/>
      <c r="E9" s="453"/>
      <c r="F9" s="453"/>
      <c r="G9" s="453"/>
      <c r="H9" s="453"/>
      <c r="I9" s="453"/>
      <c r="J9" s="453"/>
      <c r="K9" s="453"/>
      <c r="L9" s="453"/>
      <c r="M9" s="453"/>
      <c r="N9" s="453"/>
      <c r="O9" s="454"/>
    </row>
    <row r="10" spans="2:15" x14ac:dyDescent="0.35">
      <c r="B10" s="455"/>
      <c r="C10" s="453"/>
      <c r="D10" s="453"/>
      <c r="E10" s="453"/>
      <c r="F10" s="453"/>
      <c r="G10" s="453"/>
      <c r="H10" s="453"/>
      <c r="I10" s="453"/>
      <c r="J10" s="453"/>
      <c r="K10" s="453"/>
      <c r="L10" s="453"/>
      <c r="M10" s="453"/>
      <c r="N10" s="453"/>
      <c r="O10" s="454"/>
    </row>
    <row r="11" spans="2:15" x14ac:dyDescent="0.35">
      <c r="B11" s="455"/>
      <c r="C11" s="453"/>
      <c r="D11" s="453"/>
      <c r="E11" s="453"/>
      <c r="F11" s="453"/>
      <c r="G11" s="453"/>
      <c r="H11" s="453"/>
      <c r="I11" s="453"/>
      <c r="J11" s="453"/>
      <c r="K11" s="453"/>
      <c r="L11" s="453"/>
      <c r="M11" s="453"/>
      <c r="N11" s="453"/>
      <c r="O11" s="454"/>
    </row>
    <row r="12" spans="2:15" x14ac:dyDescent="0.35">
      <c r="B12" s="455"/>
      <c r="C12" s="453"/>
      <c r="D12" s="453"/>
      <c r="E12" s="453"/>
      <c r="F12" s="453"/>
      <c r="G12" s="453"/>
      <c r="H12" s="453"/>
      <c r="I12" s="453"/>
      <c r="J12" s="453"/>
      <c r="K12" s="453"/>
      <c r="L12" s="453"/>
      <c r="M12" s="453"/>
      <c r="N12" s="453"/>
      <c r="O12" s="454"/>
    </row>
    <row r="13" spans="2:15" x14ac:dyDescent="0.35">
      <c r="B13" s="455"/>
      <c r="C13" s="453"/>
      <c r="D13" s="453"/>
      <c r="E13" s="453"/>
      <c r="F13" s="453"/>
      <c r="G13" s="453"/>
      <c r="H13" s="453"/>
      <c r="I13" s="453"/>
      <c r="J13" s="453"/>
      <c r="K13" s="453"/>
      <c r="L13" s="453"/>
      <c r="M13" s="453"/>
      <c r="N13" s="453"/>
      <c r="O13" s="454"/>
    </row>
    <row r="14" spans="2:15" ht="116.5" customHeight="1" x14ac:dyDescent="0.35">
      <c r="B14" s="455"/>
      <c r="C14" s="453"/>
      <c r="D14" s="453"/>
      <c r="E14" s="453"/>
      <c r="F14" s="453"/>
      <c r="G14" s="453"/>
      <c r="H14" s="453"/>
      <c r="I14" s="453"/>
      <c r="J14" s="453"/>
      <c r="K14" s="453"/>
      <c r="L14" s="453"/>
      <c r="M14" s="453"/>
      <c r="N14" s="453"/>
      <c r="O14" s="454"/>
    </row>
    <row r="15" spans="2:15" x14ac:dyDescent="0.35">
      <c r="B15" s="27"/>
      <c r="C15" s="28"/>
      <c r="D15" s="28"/>
      <c r="E15" s="28"/>
      <c r="F15" s="28"/>
      <c r="G15" s="28"/>
      <c r="H15" s="28"/>
      <c r="I15" s="28"/>
      <c r="J15" s="28"/>
      <c r="K15" s="28"/>
      <c r="L15" s="28"/>
      <c r="M15" s="28"/>
      <c r="N15" s="28"/>
      <c r="O15" s="29"/>
    </row>
    <row r="16" spans="2:15" x14ac:dyDescent="0.35"/>
    <row r="17" spans="2:15" ht="30" customHeight="1" x14ac:dyDescent="0.35">
      <c r="B17" s="33" t="s">
        <v>408</v>
      </c>
      <c r="C17" s="19" t="s">
        <v>409</v>
      </c>
      <c r="D17" s="19"/>
      <c r="E17" s="19" t="s">
        <v>410</v>
      </c>
      <c r="F17" s="34"/>
      <c r="G17" s="31">
        <v>2023</v>
      </c>
      <c r="H17" s="31">
        <f t="shared" ref="H17:N17" si="0">+G17+1</f>
        <v>2024</v>
      </c>
      <c r="I17" s="31">
        <f t="shared" si="0"/>
        <v>2025</v>
      </c>
      <c r="J17" s="31">
        <f t="shared" si="0"/>
        <v>2026</v>
      </c>
      <c r="K17" s="31">
        <f t="shared" si="0"/>
        <v>2027</v>
      </c>
      <c r="L17" s="31">
        <f t="shared" si="0"/>
        <v>2028</v>
      </c>
      <c r="M17" s="31">
        <f t="shared" si="0"/>
        <v>2029</v>
      </c>
      <c r="N17" s="31">
        <f t="shared" si="0"/>
        <v>2030</v>
      </c>
      <c r="O17" s="20" t="s">
        <v>411</v>
      </c>
    </row>
    <row r="18" spans="2:15" x14ac:dyDescent="0.35">
      <c r="B18" s="26"/>
      <c r="O18" s="25"/>
    </row>
    <row r="19" spans="2:15" x14ac:dyDescent="0.35">
      <c r="B19" s="215" t="s">
        <v>525</v>
      </c>
      <c r="C19" s="387">
        <v>360000</v>
      </c>
      <c r="D19" s="254"/>
      <c r="E19" s="211">
        <v>15</v>
      </c>
      <c r="F19" s="144"/>
      <c r="G19" s="388">
        <v>0</v>
      </c>
      <c r="H19" s="388">
        <v>0</v>
      </c>
      <c r="I19" s="388">
        <v>24000</v>
      </c>
      <c r="J19" s="388">
        <v>24000</v>
      </c>
      <c r="K19" s="388">
        <v>24000</v>
      </c>
      <c r="L19" s="388">
        <v>24000</v>
      </c>
      <c r="M19" s="389">
        <v>24000</v>
      </c>
      <c r="N19" s="389">
        <v>24000</v>
      </c>
      <c r="O19" s="390">
        <f>C19-SUM(G19:N19)</f>
        <v>216000</v>
      </c>
    </row>
    <row r="20" spans="2:15" x14ac:dyDescent="0.35">
      <c r="B20" s="215"/>
      <c r="C20" s="210"/>
      <c r="D20" s="254"/>
      <c r="E20" s="211"/>
      <c r="F20" s="144"/>
      <c r="G20" s="150"/>
      <c r="H20" s="147"/>
      <c r="I20" s="147"/>
      <c r="J20" s="147"/>
      <c r="K20" s="147"/>
      <c r="L20" s="147"/>
      <c r="M20" s="147"/>
      <c r="N20" s="147"/>
      <c r="O20" s="153"/>
    </row>
    <row r="21" spans="2:15" x14ac:dyDescent="0.35">
      <c r="B21" s="215"/>
      <c r="C21" s="210"/>
      <c r="D21" s="254"/>
      <c r="E21" s="211"/>
      <c r="F21" s="144"/>
      <c r="G21" s="149"/>
      <c r="H21" s="147"/>
      <c r="I21" s="147"/>
      <c r="J21" s="147"/>
      <c r="K21" s="147"/>
      <c r="L21" s="147"/>
      <c r="M21" s="147"/>
      <c r="N21" s="147"/>
      <c r="O21" s="153"/>
    </row>
    <row r="22" spans="2:15" x14ac:dyDescent="0.35">
      <c r="B22" s="215"/>
      <c r="C22" s="210"/>
      <c r="D22" s="254"/>
      <c r="E22" s="211"/>
      <c r="F22" s="144"/>
      <c r="G22" s="150"/>
      <c r="H22" s="147"/>
      <c r="I22" s="147"/>
      <c r="J22" s="147"/>
      <c r="K22" s="147"/>
      <c r="L22" s="147"/>
      <c r="M22" s="147"/>
      <c r="N22" s="147"/>
      <c r="O22" s="153"/>
    </row>
    <row r="23" spans="2:15" x14ac:dyDescent="0.35">
      <c r="B23" s="215"/>
      <c r="C23" s="210"/>
      <c r="D23" s="254"/>
      <c r="E23" s="211"/>
      <c r="F23" s="144"/>
      <c r="G23" s="150"/>
      <c r="H23" s="147"/>
      <c r="I23" s="147"/>
      <c r="J23" s="147"/>
      <c r="K23" s="147"/>
      <c r="L23" s="147"/>
      <c r="M23" s="147"/>
      <c r="N23" s="147"/>
      <c r="O23" s="153"/>
    </row>
    <row r="24" spans="2:15" x14ac:dyDescent="0.35">
      <c r="B24" s="215"/>
      <c r="C24" s="210"/>
      <c r="D24" s="254"/>
      <c r="E24" s="211"/>
      <c r="F24" s="144"/>
      <c r="G24" s="150"/>
      <c r="H24" s="147"/>
      <c r="I24" s="147"/>
      <c r="J24" s="147"/>
      <c r="K24" s="147"/>
      <c r="L24" s="147"/>
      <c r="M24" s="147"/>
      <c r="N24" s="147"/>
      <c r="O24" s="153"/>
    </row>
    <row r="25" spans="2:15" x14ac:dyDescent="0.35">
      <c r="B25" s="215"/>
      <c r="C25" s="210"/>
      <c r="D25" s="254"/>
      <c r="E25" s="211"/>
      <c r="F25" s="144"/>
      <c r="G25" s="150"/>
      <c r="H25" s="147"/>
      <c r="I25" s="147"/>
      <c r="J25" s="147"/>
      <c r="K25" s="147"/>
      <c r="L25" s="147"/>
      <c r="M25" s="147"/>
      <c r="N25" s="147"/>
      <c r="O25" s="153"/>
    </row>
    <row r="26" spans="2:15" x14ac:dyDescent="0.35">
      <c r="B26" s="215"/>
      <c r="C26" s="210"/>
      <c r="D26" s="254"/>
      <c r="E26" s="211"/>
      <c r="F26" s="144"/>
      <c r="G26" s="150"/>
      <c r="H26" s="147"/>
      <c r="I26" s="147"/>
      <c r="J26" s="147"/>
      <c r="K26" s="147"/>
      <c r="L26" s="147"/>
      <c r="M26" s="147"/>
      <c r="N26" s="147"/>
      <c r="O26" s="153"/>
    </row>
    <row r="27" spans="2:15" x14ac:dyDescent="0.35">
      <c r="B27" s="215"/>
      <c r="C27" s="210"/>
      <c r="D27" s="254"/>
      <c r="E27" s="211"/>
      <c r="F27" s="144"/>
      <c r="G27" s="150"/>
      <c r="H27" s="147"/>
      <c r="I27" s="147"/>
      <c r="J27" s="147"/>
      <c r="K27" s="147"/>
      <c r="L27" s="147"/>
      <c r="M27" s="147"/>
      <c r="N27" s="147"/>
      <c r="O27" s="153"/>
    </row>
    <row r="28" spans="2:15" x14ac:dyDescent="0.35">
      <c r="B28" s="215"/>
      <c r="C28" s="210"/>
      <c r="D28" s="254"/>
      <c r="E28" s="211"/>
      <c r="F28" s="144"/>
      <c r="G28" s="150"/>
      <c r="H28" s="147"/>
      <c r="I28" s="147"/>
      <c r="J28" s="147"/>
      <c r="K28" s="147"/>
      <c r="L28" s="147"/>
      <c r="M28" s="147"/>
      <c r="N28" s="147"/>
      <c r="O28" s="153"/>
    </row>
    <row r="29" spans="2:15" x14ac:dyDescent="0.35">
      <c r="B29" s="215"/>
      <c r="C29" s="210"/>
      <c r="D29" s="254"/>
      <c r="E29" s="211"/>
      <c r="F29" s="144"/>
      <c r="G29" s="150"/>
      <c r="H29" s="147"/>
      <c r="I29" s="147"/>
      <c r="J29" s="147"/>
      <c r="K29" s="147"/>
      <c r="L29" s="147"/>
      <c r="M29" s="147"/>
      <c r="N29" s="147"/>
      <c r="O29" s="153"/>
    </row>
    <row r="30" spans="2:15" x14ac:dyDescent="0.35">
      <c r="B30" s="215"/>
      <c r="C30" s="210"/>
      <c r="D30" s="254"/>
      <c r="E30" s="211"/>
      <c r="F30" s="144"/>
      <c r="G30" s="150"/>
      <c r="H30" s="147"/>
      <c r="I30" s="147"/>
      <c r="J30" s="147"/>
      <c r="K30" s="147"/>
      <c r="L30" s="147"/>
      <c r="M30" s="147"/>
      <c r="N30" s="147"/>
      <c r="O30" s="153"/>
    </row>
    <row r="31" spans="2:15" x14ac:dyDescent="0.35">
      <c r="B31" s="215"/>
      <c r="C31" s="210"/>
      <c r="D31" s="254"/>
      <c r="E31" s="211"/>
      <c r="F31" s="144"/>
      <c r="G31" s="150"/>
      <c r="H31" s="147"/>
      <c r="I31" s="147"/>
      <c r="J31" s="147"/>
      <c r="K31" s="147"/>
      <c r="L31" s="147"/>
      <c r="M31" s="147"/>
      <c r="N31" s="147"/>
      <c r="O31" s="153"/>
    </row>
    <row r="32" spans="2:15" x14ac:dyDescent="0.35">
      <c r="B32" s="215"/>
      <c r="C32" s="210"/>
      <c r="D32" s="254"/>
      <c r="E32" s="211"/>
      <c r="F32" s="144"/>
      <c r="G32" s="150"/>
      <c r="H32" s="147"/>
      <c r="I32" s="147"/>
      <c r="J32" s="147"/>
      <c r="K32" s="147"/>
      <c r="L32" s="147"/>
      <c r="M32" s="147"/>
      <c r="N32" s="147"/>
      <c r="O32" s="153"/>
    </row>
    <row r="33" spans="2:15" x14ac:dyDescent="0.35">
      <c r="B33" s="215"/>
      <c r="C33" s="210"/>
      <c r="D33" s="254"/>
      <c r="E33" s="211"/>
      <c r="F33" s="144"/>
      <c r="G33" s="150"/>
      <c r="H33" s="147"/>
      <c r="I33" s="147"/>
      <c r="J33" s="147"/>
      <c r="K33" s="147"/>
      <c r="L33" s="147"/>
      <c r="M33" s="147"/>
      <c r="N33" s="147"/>
      <c r="O33" s="153"/>
    </row>
    <row r="34" spans="2:15" x14ac:dyDescent="0.35">
      <c r="B34" s="215"/>
      <c r="C34" s="210"/>
      <c r="D34" s="254"/>
      <c r="E34" s="211"/>
      <c r="F34" s="144"/>
      <c r="G34" s="150"/>
      <c r="H34" s="147"/>
      <c r="I34" s="147"/>
      <c r="J34" s="147"/>
      <c r="K34" s="147"/>
      <c r="L34" s="147"/>
      <c r="M34" s="147"/>
      <c r="N34" s="147"/>
      <c r="O34" s="153"/>
    </row>
    <row r="35" spans="2:15" x14ac:dyDescent="0.35">
      <c r="B35" s="215"/>
      <c r="C35" s="210"/>
      <c r="D35" s="254"/>
      <c r="E35" s="211"/>
      <c r="F35" s="144"/>
      <c r="G35" s="150"/>
      <c r="H35" s="147"/>
      <c r="I35" s="147"/>
      <c r="J35" s="147"/>
      <c r="K35" s="147"/>
      <c r="L35" s="147"/>
      <c r="M35" s="147"/>
      <c r="N35" s="147"/>
      <c r="O35" s="153"/>
    </row>
    <row r="36" spans="2:15" x14ac:dyDescent="0.35">
      <c r="B36" s="215"/>
      <c r="C36" s="210"/>
      <c r="D36" s="254"/>
      <c r="E36" s="211"/>
      <c r="F36" s="144"/>
      <c r="G36" s="150"/>
      <c r="H36" s="147"/>
      <c r="I36" s="147"/>
      <c r="J36" s="147"/>
      <c r="K36" s="147"/>
      <c r="L36" s="147"/>
      <c r="M36" s="147"/>
      <c r="N36" s="147"/>
      <c r="O36" s="153"/>
    </row>
    <row r="37" spans="2:15" x14ac:dyDescent="0.35">
      <c r="B37" s="215"/>
      <c r="C37" s="210"/>
      <c r="D37" s="254"/>
      <c r="E37" s="211"/>
      <c r="F37" s="144"/>
      <c r="G37" s="150"/>
      <c r="H37" s="147"/>
      <c r="I37" s="147"/>
      <c r="J37" s="147"/>
      <c r="K37" s="147"/>
      <c r="L37" s="147"/>
      <c r="M37" s="147"/>
      <c r="N37" s="147"/>
      <c r="O37" s="153"/>
    </row>
    <row r="38" spans="2:15" x14ac:dyDescent="0.35">
      <c r="B38" s="215"/>
      <c r="C38" s="210"/>
      <c r="D38" s="254"/>
      <c r="E38" s="211"/>
      <c r="F38" s="144"/>
      <c r="G38" s="150"/>
      <c r="H38" s="147"/>
      <c r="I38" s="147"/>
      <c r="J38" s="147"/>
      <c r="K38" s="147"/>
      <c r="L38" s="147"/>
      <c r="M38" s="147"/>
      <c r="N38" s="147"/>
      <c r="O38" s="153"/>
    </row>
    <row r="39" spans="2:15" x14ac:dyDescent="0.35">
      <c r="B39" s="215"/>
      <c r="C39" s="210"/>
      <c r="D39" s="254"/>
      <c r="E39" s="211"/>
      <c r="F39" s="144"/>
      <c r="G39" s="150"/>
      <c r="H39" s="147"/>
      <c r="I39" s="147"/>
      <c r="J39" s="147"/>
      <c r="K39" s="147"/>
      <c r="L39" s="147"/>
      <c r="M39" s="147"/>
      <c r="N39" s="147"/>
      <c r="O39" s="153"/>
    </row>
    <row r="40" spans="2:15" x14ac:dyDescent="0.35">
      <c r="B40" s="215"/>
      <c r="C40" s="210"/>
      <c r="D40" s="254"/>
      <c r="E40" s="211"/>
      <c r="F40" s="144"/>
      <c r="G40" s="150"/>
      <c r="H40" s="147"/>
      <c r="I40" s="147"/>
      <c r="J40" s="147"/>
      <c r="K40" s="147"/>
      <c r="L40" s="147"/>
      <c r="M40" s="147"/>
      <c r="N40" s="147"/>
      <c r="O40" s="153"/>
    </row>
    <row r="41" spans="2:15" x14ac:dyDescent="0.35">
      <c r="B41" s="215"/>
      <c r="C41" s="210"/>
      <c r="D41" s="254"/>
      <c r="E41" s="211"/>
      <c r="F41" s="144"/>
      <c r="G41" s="150"/>
      <c r="H41" s="147"/>
      <c r="I41" s="147"/>
      <c r="J41" s="147"/>
      <c r="K41" s="147"/>
      <c r="L41" s="147"/>
      <c r="M41" s="147"/>
      <c r="N41" s="147"/>
      <c r="O41" s="153"/>
    </row>
    <row r="42" spans="2:15" x14ac:dyDescent="0.35">
      <c r="B42" s="216"/>
      <c r="C42" s="212"/>
      <c r="D42" s="255"/>
      <c r="E42" s="213"/>
      <c r="F42" s="145"/>
      <c r="G42" s="151"/>
      <c r="H42" s="148"/>
      <c r="I42" s="148"/>
      <c r="J42" s="148"/>
      <c r="K42" s="148"/>
      <c r="L42" s="148"/>
      <c r="M42" s="148"/>
      <c r="N42" s="148"/>
      <c r="O42" s="154"/>
    </row>
    <row r="43" spans="2:15" x14ac:dyDescent="0.35"/>
    <row r="44" spans="2:15" x14ac:dyDescent="0.35"/>
    <row r="45" spans="2:15" ht="27" customHeight="1" x14ac:dyDescent="0.35">
      <c r="B45" s="33" t="s">
        <v>412</v>
      </c>
      <c r="C45" s="47"/>
      <c r="D45" s="47"/>
      <c r="E45" s="34"/>
      <c r="F45" s="34"/>
      <c r="G45" s="31"/>
      <c r="H45" s="31"/>
      <c r="I45" s="31"/>
      <c r="J45" s="31"/>
      <c r="K45" s="31"/>
      <c r="L45" s="31"/>
      <c r="M45" s="31"/>
      <c r="N45" s="31"/>
      <c r="O45" s="32"/>
    </row>
    <row r="46" spans="2:15" ht="5.15" customHeight="1" x14ac:dyDescent="0.35">
      <c r="B46" s="26"/>
      <c r="O46" s="25"/>
    </row>
    <row r="47" spans="2:15" s="1" customFormat="1" ht="30" customHeight="1" x14ac:dyDescent="0.35">
      <c r="B47" s="4" t="s">
        <v>357</v>
      </c>
      <c r="C47" s="155"/>
      <c r="D47" s="155"/>
      <c r="E47" s="155"/>
      <c r="F47" s="155"/>
      <c r="G47" s="31">
        <v>2023</v>
      </c>
      <c r="H47" s="31">
        <f t="shared" ref="H47:N47" si="1">+G47+1</f>
        <v>2024</v>
      </c>
      <c r="I47" s="31">
        <f t="shared" si="1"/>
        <v>2025</v>
      </c>
      <c r="J47" s="31">
        <f t="shared" si="1"/>
        <v>2026</v>
      </c>
      <c r="K47" s="31">
        <f t="shared" si="1"/>
        <v>2027</v>
      </c>
      <c r="L47" s="31">
        <f t="shared" si="1"/>
        <v>2028</v>
      </c>
      <c r="M47" s="31">
        <f t="shared" si="1"/>
        <v>2029</v>
      </c>
      <c r="N47" s="31">
        <f t="shared" si="1"/>
        <v>2030</v>
      </c>
      <c r="O47" s="20" t="s">
        <v>411</v>
      </c>
    </row>
    <row r="48" spans="2:15" s="1" customFormat="1" ht="5.15" customHeight="1" x14ac:dyDescent="0.35">
      <c r="B48" s="18"/>
      <c r="C48"/>
      <c r="D48"/>
      <c r="E48"/>
      <c r="F48"/>
      <c r="O48" s="6"/>
    </row>
    <row r="49" spans="2:15" s="1" customFormat="1" x14ac:dyDescent="0.35">
      <c r="B49" s="35" t="s">
        <v>358</v>
      </c>
      <c r="C49"/>
      <c r="D49"/>
      <c r="E49"/>
      <c r="F49"/>
      <c r="G49" s="109">
        <f t="shared" ref="G49:O49" si="2">SUM(G52:G87)</f>
        <v>0</v>
      </c>
      <c r="H49" s="109">
        <f t="shared" si="2"/>
        <v>0</v>
      </c>
      <c r="I49" s="109">
        <f t="shared" si="2"/>
        <v>0</v>
      </c>
      <c r="J49" s="109">
        <f t="shared" si="2"/>
        <v>0</v>
      </c>
      <c r="K49" s="109">
        <f t="shared" si="2"/>
        <v>0</v>
      </c>
      <c r="L49" s="109">
        <f t="shared" si="2"/>
        <v>0</v>
      </c>
      <c r="M49" s="109">
        <f t="shared" si="2"/>
        <v>0</v>
      </c>
      <c r="N49" s="109">
        <f t="shared" si="2"/>
        <v>0</v>
      </c>
      <c r="O49" s="110">
        <f t="shared" si="2"/>
        <v>0</v>
      </c>
    </row>
    <row r="50" spans="2:15" s="1" customFormat="1" ht="3" customHeight="1" x14ac:dyDescent="0.35">
      <c r="B50" s="14"/>
      <c r="C50"/>
      <c r="D50"/>
      <c r="E50"/>
      <c r="F50"/>
      <c r="G50" s="23"/>
      <c r="H50" s="23"/>
      <c r="I50" s="23"/>
      <c r="J50" s="23"/>
      <c r="K50" s="23"/>
      <c r="L50" s="23"/>
      <c r="M50" s="23"/>
      <c r="N50" s="23"/>
      <c r="O50" s="37"/>
    </row>
    <row r="51" spans="2:15" s="1" customFormat="1" x14ac:dyDescent="0.35">
      <c r="B51" s="5" t="s">
        <v>359</v>
      </c>
      <c r="C51"/>
      <c r="D51"/>
      <c r="E51"/>
      <c r="F51"/>
      <c r="N51" s="23"/>
      <c r="O51" s="37"/>
    </row>
    <row r="52" spans="2:15" s="1" customFormat="1" x14ac:dyDescent="0.35">
      <c r="B52" s="111" t="s">
        <v>131</v>
      </c>
      <c r="C52"/>
      <c r="D52"/>
      <c r="E52"/>
      <c r="F52"/>
      <c r="G52" s="77"/>
      <c r="H52" s="77"/>
      <c r="I52" s="77"/>
      <c r="J52" s="77"/>
      <c r="K52" s="77"/>
      <c r="L52" s="77"/>
      <c r="M52" s="77"/>
      <c r="N52" s="77"/>
      <c r="O52" s="112"/>
    </row>
    <row r="53" spans="2:15" s="1" customFormat="1" x14ac:dyDescent="0.35">
      <c r="B53" s="113"/>
      <c r="C53"/>
      <c r="D53"/>
      <c r="E53"/>
      <c r="F53"/>
      <c r="G53" s="77"/>
      <c r="H53" s="78"/>
      <c r="I53" s="78"/>
      <c r="J53" s="78"/>
      <c r="K53" s="78"/>
      <c r="L53" s="78"/>
      <c r="M53" s="78"/>
      <c r="N53" s="78"/>
      <c r="O53" s="114"/>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7"/>
      <c r="H67" s="78"/>
      <c r="I67" s="78"/>
      <c r="J67" s="78"/>
      <c r="K67" s="78"/>
      <c r="L67" s="78"/>
      <c r="M67" s="78"/>
      <c r="N67" s="78"/>
      <c r="O67" s="114"/>
    </row>
    <row r="68" spans="2:15" s="1" customFormat="1" x14ac:dyDescent="0.35">
      <c r="B68" s="113"/>
      <c r="C68"/>
      <c r="D68"/>
      <c r="E68"/>
      <c r="F68"/>
      <c r="G68" s="77"/>
      <c r="H68" s="78"/>
      <c r="I68" s="78"/>
      <c r="J68" s="78"/>
      <c r="K68" s="78"/>
      <c r="L68" s="78"/>
      <c r="M68" s="78"/>
      <c r="N68" s="78"/>
      <c r="O68" s="114"/>
    </row>
    <row r="69" spans="2:15" s="1" customFormat="1" x14ac:dyDescent="0.35">
      <c r="B69" s="113"/>
      <c r="C69"/>
      <c r="D69"/>
      <c r="E69"/>
      <c r="F69"/>
      <c r="G69" s="78"/>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3"/>
      <c r="C85"/>
      <c r="D85"/>
      <c r="E85"/>
      <c r="F85"/>
      <c r="G85" s="78"/>
      <c r="H85" s="78"/>
      <c r="I85" s="78"/>
      <c r="J85" s="78"/>
      <c r="K85" s="78"/>
      <c r="L85" s="78"/>
      <c r="M85" s="78"/>
      <c r="N85" s="78"/>
      <c r="O85" s="114"/>
    </row>
    <row r="86" spans="2:15" s="1" customFormat="1" x14ac:dyDescent="0.35">
      <c r="B86" s="113"/>
      <c r="C86"/>
      <c r="D86"/>
      <c r="E86"/>
      <c r="F86"/>
      <c r="G86" s="78"/>
      <c r="H86" s="78"/>
      <c r="I86" s="78"/>
      <c r="J86" s="78"/>
      <c r="K86" s="78"/>
      <c r="L86" s="78"/>
      <c r="M86" s="78"/>
      <c r="N86" s="78"/>
      <c r="O86" s="114"/>
    </row>
    <row r="87" spans="2:15" s="1" customFormat="1" x14ac:dyDescent="0.35">
      <c r="B87" s="115"/>
      <c r="C87"/>
      <c r="D87"/>
      <c r="E87"/>
      <c r="F87"/>
      <c r="G87" s="79"/>
      <c r="H87" s="79"/>
      <c r="I87" s="79"/>
      <c r="J87" s="79"/>
      <c r="K87" s="79"/>
      <c r="L87" s="79"/>
      <c r="M87" s="79"/>
      <c r="N87" s="79"/>
      <c r="O87" s="116"/>
    </row>
    <row r="88" spans="2:15" s="1" customFormat="1" ht="5.15" customHeight="1" x14ac:dyDescent="0.35">
      <c r="B88" s="35"/>
      <c r="C88"/>
      <c r="D88"/>
      <c r="E88"/>
      <c r="F88"/>
      <c r="G88" s="23"/>
      <c r="H88" s="23"/>
      <c r="I88" s="23"/>
      <c r="J88" s="23"/>
      <c r="K88" s="23"/>
      <c r="L88" s="23"/>
      <c r="M88" s="23"/>
      <c r="N88" s="23"/>
      <c r="O88" s="37"/>
    </row>
    <row r="89" spans="2:15" s="1" customFormat="1" x14ac:dyDescent="0.35">
      <c r="B89" s="35" t="s">
        <v>360</v>
      </c>
      <c r="C89"/>
      <c r="D89"/>
      <c r="E89"/>
      <c r="F89"/>
      <c r="G89" s="109">
        <f t="shared" ref="G89:O89" si="3">SUM(G90:G95,G132:G138,G140:G141)</f>
        <v>0</v>
      </c>
      <c r="H89" s="109">
        <f t="shared" si="3"/>
        <v>0</v>
      </c>
      <c r="I89" s="109">
        <f t="shared" si="3"/>
        <v>0</v>
      </c>
      <c r="J89" s="109">
        <f t="shared" si="3"/>
        <v>0</v>
      </c>
      <c r="K89" s="109">
        <f t="shared" si="3"/>
        <v>0</v>
      </c>
      <c r="L89" s="109">
        <f t="shared" si="3"/>
        <v>0</v>
      </c>
      <c r="M89" s="109">
        <f t="shared" si="3"/>
        <v>0</v>
      </c>
      <c r="N89" s="109">
        <f t="shared" si="3"/>
        <v>0</v>
      </c>
      <c r="O89" s="110">
        <f t="shared" si="3"/>
        <v>0</v>
      </c>
    </row>
    <row r="90" spans="2:15" s="1" customFormat="1" x14ac:dyDescent="0.35">
      <c r="B90" s="5" t="s">
        <v>361</v>
      </c>
      <c r="C90"/>
      <c r="D90"/>
      <c r="E90"/>
      <c r="F90"/>
      <c r="G90" s="79"/>
      <c r="H90" s="79"/>
      <c r="I90" s="79"/>
      <c r="J90" s="79"/>
      <c r="K90" s="79"/>
      <c r="L90" s="79"/>
      <c r="M90" s="79"/>
      <c r="N90" s="77"/>
      <c r="O90" s="112"/>
    </row>
    <row r="91" spans="2:15" s="1" customFormat="1" x14ac:dyDescent="0.35">
      <c r="B91" s="5" t="s">
        <v>362</v>
      </c>
      <c r="C91"/>
      <c r="D91"/>
      <c r="E91"/>
      <c r="F91"/>
      <c r="G91" s="79"/>
      <c r="H91" s="79"/>
      <c r="I91" s="79"/>
      <c r="J91" s="79"/>
      <c r="K91" s="79"/>
      <c r="L91" s="79"/>
      <c r="M91" s="79"/>
      <c r="N91" s="78"/>
      <c r="O91" s="114"/>
    </row>
    <row r="92" spans="2:15" s="1" customFormat="1" x14ac:dyDescent="0.35">
      <c r="B92" s="5" t="s">
        <v>363</v>
      </c>
      <c r="C92"/>
      <c r="D92"/>
      <c r="E92"/>
      <c r="F92"/>
      <c r="G92" s="79"/>
      <c r="H92" s="79"/>
      <c r="I92" s="79"/>
      <c r="J92" s="79"/>
      <c r="K92" s="79"/>
      <c r="L92" s="79"/>
      <c r="M92" s="79"/>
      <c r="N92" s="79"/>
      <c r="O92" s="116"/>
    </row>
    <row r="93" spans="2:15" s="1" customFormat="1" x14ac:dyDescent="0.35">
      <c r="B93" s="55" t="s">
        <v>364</v>
      </c>
      <c r="C93"/>
      <c r="D93"/>
      <c r="E93"/>
      <c r="F93"/>
      <c r="O93" s="6"/>
    </row>
    <row r="94" spans="2:15" s="1" customFormat="1" ht="3" customHeight="1" x14ac:dyDescent="0.35">
      <c r="B94" s="14"/>
      <c r="C94"/>
      <c r="D94"/>
      <c r="E94"/>
      <c r="F94"/>
      <c r="G94" s="23"/>
      <c r="H94" s="23"/>
      <c r="I94" s="23"/>
      <c r="J94" s="23"/>
      <c r="K94" s="23"/>
      <c r="L94" s="23"/>
      <c r="M94" s="23"/>
      <c r="N94" s="23"/>
      <c r="O94" s="37"/>
    </row>
    <row r="95" spans="2:15" s="1" customFormat="1" x14ac:dyDescent="0.35">
      <c r="B95" s="38" t="s">
        <v>359</v>
      </c>
      <c r="C95"/>
      <c r="D95"/>
      <c r="E95"/>
      <c r="F95"/>
      <c r="G95" s="109">
        <f>SUM(G96:G131)</f>
        <v>0</v>
      </c>
      <c r="H95" s="109">
        <f t="shared" ref="H95:O95" si="4">SUM(H96:H131)</f>
        <v>0</v>
      </c>
      <c r="I95" s="109">
        <f t="shared" si="4"/>
        <v>0</v>
      </c>
      <c r="J95" s="109">
        <f t="shared" si="4"/>
        <v>0</v>
      </c>
      <c r="K95" s="109">
        <f t="shared" si="4"/>
        <v>0</v>
      </c>
      <c r="L95" s="109">
        <f t="shared" si="4"/>
        <v>0</v>
      </c>
      <c r="M95" s="109">
        <f t="shared" si="4"/>
        <v>0</v>
      </c>
      <c r="N95" s="109">
        <f t="shared" si="4"/>
        <v>0</v>
      </c>
      <c r="O95" s="110">
        <f t="shared" si="4"/>
        <v>0</v>
      </c>
    </row>
    <row r="96" spans="2:15" s="1" customFormat="1" x14ac:dyDescent="0.35">
      <c r="B96" s="156" t="str">
        <f t="shared" ref="B96:B131" si="5">B52</f>
        <v>ENTRONCAMENTO</v>
      </c>
      <c r="C96"/>
      <c r="D96"/>
      <c r="E96"/>
      <c r="F96"/>
      <c r="G96" s="77"/>
      <c r="H96" s="77"/>
      <c r="I96" s="77"/>
      <c r="J96" s="77"/>
      <c r="K96" s="77"/>
      <c r="L96" s="77"/>
      <c r="M96" s="77"/>
      <c r="N96" s="77"/>
      <c r="O96" s="112"/>
    </row>
    <row r="97" spans="2:15" s="1" customFormat="1" x14ac:dyDescent="0.35">
      <c r="B97" s="157">
        <f t="shared" si="5"/>
        <v>0</v>
      </c>
      <c r="C97"/>
      <c r="D97"/>
      <c r="E97"/>
      <c r="F97"/>
      <c r="G97" s="78"/>
      <c r="H97" s="78"/>
      <c r="I97" s="78"/>
      <c r="J97" s="78"/>
      <c r="K97" s="78"/>
      <c r="L97" s="78"/>
      <c r="M97" s="78"/>
      <c r="N97" s="78"/>
      <c r="O97" s="114"/>
    </row>
    <row r="98" spans="2:15" s="1" customFormat="1" x14ac:dyDescent="0.35">
      <c r="B98" s="157">
        <f t="shared" si="5"/>
        <v>0</v>
      </c>
      <c r="C98"/>
      <c r="D98"/>
      <c r="E98"/>
      <c r="F98"/>
      <c r="G98" s="78"/>
      <c r="H98" s="78"/>
      <c r="I98" s="78"/>
      <c r="J98" s="78"/>
      <c r="K98" s="78"/>
      <c r="L98" s="78"/>
      <c r="M98" s="78"/>
      <c r="N98" s="78"/>
      <c r="O98" s="114"/>
    </row>
    <row r="99" spans="2:15" s="1" customFormat="1" x14ac:dyDescent="0.35">
      <c r="B99" s="157">
        <f t="shared" si="5"/>
        <v>0</v>
      </c>
      <c r="C99"/>
      <c r="D99"/>
      <c r="E99"/>
      <c r="F99"/>
      <c r="G99" s="78"/>
      <c r="H99" s="78"/>
      <c r="I99" s="78"/>
      <c r="J99" s="78"/>
      <c r="K99" s="78"/>
      <c r="L99" s="78"/>
      <c r="M99" s="78"/>
      <c r="N99" s="78"/>
      <c r="O99" s="114"/>
    </row>
    <row r="100" spans="2:15" s="1" customFormat="1" x14ac:dyDescent="0.35">
      <c r="B100" s="157">
        <f t="shared" si="5"/>
        <v>0</v>
      </c>
      <c r="C100"/>
      <c r="D100"/>
      <c r="E100"/>
      <c r="F100"/>
      <c r="G100" s="78"/>
      <c r="H100" s="78"/>
      <c r="I100" s="78"/>
      <c r="J100" s="78"/>
      <c r="K100" s="78"/>
      <c r="L100" s="78"/>
      <c r="M100" s="78"/>
      <c r="N100" s="78"/>
      <c r="O100" s="114"/>
    </row>
    <row r="101" spans="2:15" s="1" customFormat="1" x14ac:dyDescent="0.35">
      <c r="B101" s="157">
        <f t="shared" si="5"/>
        <v>0</v>
      </c>
      <c r="C101"/>
      <c r="D101"/>
      <c r="E101"/>
      <c r="F101"/>
      <c r="G101" s="78"/>
      <c r="H101" s="78"/>
      <c r="I101" s="78"/>
      <c r="J101" s="78"/>
      <c r="K101" s="78"/>
      <c r="L101" s="78"/>
      <c r="M101" s="78"/>
      <c r="N101" s="78"/>
      <c r="O101" s="114"/>
    </row>
    <row r="102" spans="2:15" s="1" customFormat="1" x14ac:dyDescent="0.35">
      <c r="B102" s="157">
        <f t="shared" si="5"/>
        <v>0</v>
      </c>
      <c r="C102"/>
      <c r="D102"/>
      <c r="E102"/>
      <c r="F102"/>
      <c r="G102" s="78"/>
      <c r="H102" s="78"/>
      <c r="I102" s="78"/>
      <c r="J102" s="78"/>
      <c r="K102" s="78"/>
      <c r="L102" s="78"/>
      <c r="M102" s="78"/>
      <c r="N102" s="78"/>
      <c r="O102" s="114"/>
    </row>
    <row r="103" spans="2:15" s="1" customFormat="1" x14ac:dyDescent="0.35">
      <c r="B103" s="157">
        <f t="shared" si="5"/>
        <v>0</v>
      </c>
      <c r="C103"/>
      <c r="D103"/>
      <c r="E103"/>
      <c r="F103"/>
      <c r="G103" s="78"/>
      <c r="H103" s="78"/>
      <c r="I103" s="78"/>
      <c r="J103" s="78"/>
      <c r="K103" s="78"/>
      <c r="L103" s="78"/>
      <c r="M103" s="78"/>
      <c r="N103" s="78"/>
      <c r="O103" s="114"/>
    </row>
    <row r="104" spans="2:15" s="1" customFormat="1" x14ac:dyDescent="0.35">
      <c r="B104" s="157">
        <f t="shared" si="5"/>
        <v>0</v>
      </c>
      <c r="C104"/>
      <c r="D104"/>
      <c r="E104"/>
      <c r="F104"/>
      <c r="G104" s="78"/>
      <c r="H104" s="78"/>
      <c r="I104" s="78"/>
      <c r="J104" s="78"/>
      <c r="K104" s="78"/>
      <c r="L104" s="78"/>
      <c r="M104" s="78"/>
      <c r="N104" s="78"/>
      <c r="O104" s="114"/>
    </row>
    <row r="105" spans="2:15" s="1" customFormat="1" x14ac:dyDescent="0.35">
      <c r="B105" s="157">
        <f t="shared" si="5"/>
        <v>0</v>
      </c>
      <c r="C105"/>
      <c r="D105"/>
      <c r="E105"/>
      <c r="F105"/>
      <c r="G105" s="78"/>
      <c r="H105" s="78"/>
      <c r="I105" s="78"/>
      <c r="J105" s="78"/>
      <c r="K105" s="78"/>
      <c r="L105" s="78"/>
      <c r="M105" s="78"/>
      <c r="N105" s="78"/>
      <c r="O105" s="114"/>
    </row>
    <row r="106" spans="2:15" s="1" customFormat="1" x14ac:dyDescent="0.35">
      <c r="B106" s="157">
        <f t="shared" si="5"/>
        <v>0</v>
      </c>
      <c r="C106"/>
      <c r="D106"/>
      <c r="E106"/>
      <c r="F106"/>
      <c r="G106" s="78"/>
      <c r="H106" s="78"/>
      <c r="I106" s="78"/>
      <c r="J106" s="78"/>
      <c r="K106" s="78"/>
      <c r="L106" s="78"/>
      <c r="M106" s="78"/>
      <c r="N106" s="78"/>
      <c r="O106" s="114"/>
    </row>
    <row r="107" spans="2:15" s="1" customFormat="1" x14ac:dyDescent="0.35">
      <c r="B107" s="157">
        <f t="shared" si="5"/>
        <v>0</v>
      </c>
      <c r="C107"/>
      <c r="D107"/>
      <c r="E107"/>
      <c r="F107"/>
      <c r="G107" s="78"/>
      <c r="H107" s="78"/>
      <c r="I107" s="78"/>
      <c r="J107" s="78"/>
      <c r="K107" s="78"/>
      <c r="L107" s="78"/>
      <c r="M107" s="78"/>
      <c r="N107" s="78"/>
      <c r="O107" s="114"/>
    </row>
    <row r="108" spans="2:15" s="1" customFormat="1" x14ac:dyDescent="0.35">
      <c r="B108" s="157">
        <f t="shared" si="5"/>
        <v>0</v>
      </c>
      <c r="C108"/>
      <c r="D108"/>
      <c r="E108"/>
      <c r="F108"/>
      <c r="G108" s="78"/>
      <c r="H108" s="78"/>
      <c r="I108" s="78"/>
      <c r="J108" s="78"/>
      <c r="K108" s="78"/>
      <c r="L108" s="78"/>
      <c r="M108" s="78"/>
      <c r="N108" s="78"/>
      <c r="O108" s="114"/>
    </row>
    <row r="109" spans="2:15" s="1" customFormat="1" x14ac:dyDescent="0.35">
      <c r="B109" s="157">
        <f t="shared" si="5"/>
        <v>0</v>
      </c>
      <c r="C109"/>
      <c r="D109"/>
      <c r="E109"/>
      <c r="F109"/>
      <c r="G109" s="78"/>
      <c r="H109" s="78"/>
      <c r="I109" s="78"/>
      <c r="J109" s="78"/>
      <c r="K109" s="78"/>
      <c r="L109" s="78"/>
      <c r="M109" s="78"/>
      <c r="N109" s="78"/>
      <c r="O109" s="114"/>
    </row>
    <row r="110" spans="2:15" s="1" customFormat="1" x14ac:dyDescent="0.35">
      <c r="B110" s="157">
        <f t="shared" si="5"/>
        <v>0</v>
      </c>
      <c r="C110"/>
      <c r="D110"/>
      <c r="E110"/>
      <c r="F110"/>
      <c r="G110" s="78"/>
      <c r="H110" s="78"/>
      <c r="I110" s="78"/>
      <c r="J110" s="78"/>
      <c r="K110" s="78"/>
      <c r="L110" s="78"/>
      <c r="M110" s="78"/>
      <c r="N110" s="78"/>
      <c r="O110" s="114"/>
    </row>
    <row r="111" spans="2:15" s="1" customFormat="1" x14ac:dyDescent="0.35">
      <c r="B111" s="157">
        <f t="shared" si="5"/>
        <v>0</v>
      </c>
      <c r="C111"/>
      <c r="D111"/>
      <c r="E111"/>
      <c r="F111"/>
      <c r="G111" s="78"/>
      <c r="H111" s="78"/>
      <c r="I111" s="78"/>
      <c r="J111" s="78"/>
      <c r="K111" s="78"/>
      <c r="L111" s="78"/>
      <c r="M111" s="78"/>
      <c r="N111" s="78"/>
      <c r="O111" s="114"/>
    </row>
    <row r="112" spans="2:15" s="1" customFormat="1" x14ac:dyDescent="0.35">
      <c r="B112" s="157">
        <f t="shared" si="5"/>
        <v>0</v>
      </c>
      <c r="C112"/>
      <c r="D112"/>
      <c r="E112"/>
      <c r="F112"/>
      <c r="G112" s="78"/>
      <c r="H112" s="78"/>
      <c r="I112" s="78"/>
      <c r="J112" s="78"/>
      <c r="K112" s="78"/>
      <c r="L112" s="78"/>
      <c r="M112" s="78"/>
      <c r="N112" s="78"/>
      <c r="O112" s="114"/>
    </row>
    <row r="113" spans="2:15" s="1" customFormat="1" x14ac:dyDescent="0.35">
      <c r="B113" s="157">
        <f t="shared" si="5"/>
        <v>0</v>
      </c>
      <c r="C113"/>
      <c r="D113"/>
      <c r="E113"/>
      <c r="F113"/>
      <c r="G113" s="78"/>
      <c r="H113" s="78"/>
      <c r="I113" s="78"/>
      <c r="J113" s="78"/>
      <c r="K113" s="78"/>
      <c r="L113" s="78"/>
      <c r="M113" s="78"/>
      <c r="N113" s="78"/>
      <c r="O113" s="114"/>
    </row>
    <row r="114" spans="2:15" s="1" customFormat="1" x14ac:dyDescent="0.35">
      <c r="B114" s="157">
        <f t="shared" si="5"/>
        <v>0</v>
      </c>
      <c r="C114"/>
      <c r="D114"/>
      <c r="E114"/>
      <c r="F114"/>
      <c r="G114" s="78"/>
      <c r="H114" s="78"/>
      <c r="I114" s="78"/>
      <c r="J114" s="78"/>
      <c r="K114" s="78"/>
      <c r="L114" s="78"/>
      <c r="M114" s="78"/>
      <c r="N114" s="78"/>
      <c r="O114" s="114"/>
    </row>
    <row r="115" spans="2:15" s="1" customFormat="1" x14ac:dyDescent="0.35">
      <c r="B115" s="157">
        <f t="shared" si="5"/>
        <v>0</v>
      </c>
      <c r="C115"/>
      <c r="D115"/>
      <c r="E115"/>
      <c r="F115"/>
      <c r="G115" s="78"/>
      <c r="H115" s="78"/>
      <c r="I115" s="78"/>
      <c r="J115" s="78"/>
      <c r="K115" s="78"/>
      <c r="L115" s="78"/>
      <c r="M115" s="78"/>
      <c r="N115" s="78"/>
      <c r="O115" s="114"/>
    </row>
    <row r="116" spans="2:15" s="1" customFormat="1" x14ac:dyDescent="0.35">
      <c r="B116" s="157">
        <f t="shared" si="5"/>
        <v>0</v>
      </c>
      <c r="C116"/>
      <c r="D116"/>
      <c r="E116"/>
      <c r="F116"/>
      <c r="G116" s="78"/>
      <c r="H116" s="78"/>
      <c r="I116" s="78"/>
      <c r="J116" s="78"/>
      <c r="K116" s="78"/>
      <c r="L116" s="78"/>
      <c r="M116" s="78"/>
      <c r="N116" s="78"/>
      <c r="O116" s="114"/>
    </row>
    <row r="117" spans="2:15" s="1" customFormat="1" x14ac:dyDescent="0.35">
      <c r="B117" s="157">
        <f t="shared" si="5"/>
        <v>0</v>
      </c>
      <c r="C117"/>
      <c r="D117"/>
      <c r="E117"/>
      <c r="F117"/>
      <c r="G117" s="78"/>
      <c r="H117" s="78"/>
      <c r="I117" s="78"/>
      <c r="J117" s="78"/>
      <c r="K117" s="78"/>
      <c r="L117" s="78"/>
      <c r="M117" s="78"/>
      <c r="N117" s="78"/>
      <c r="O117" s="114"/>
    </row>
    <row r="118" spans="2:15" s="1" customFormat="1" x14ac:dyDescent="0.35">
      <c r="B118" s="157">
        <f t="shared" si="5"/>
        <v>0</v>
      </c>
      <c r="C118"/>
      <c r="D118"/>
      <c r="E118"/>
      <c r="F118"/>
      <c r="G118" s="78"/>
      <c r="H118" s="78"/>
      <c r="I118" s="78"/>
      <c r="J118" s="78"/>
      <c r="K118" s="78"/>
      <c r="L118" s="78"/>
      <c r="M118" s="78"/>
      <c r="N118" s="78"/>
      <c r="O118" s="114"/>
    </row>
    <row r="119" spans="2:15" s="1" customFormat="1" x14ac:dyDescent="0.35">
      <c r="B119" s="157">
        <f t="shared" si="5"/>
        <v>0</v>
      </c>
      <c r="C119"/>
      <c r="D119"/>
      <c r="E119"/>
      <c r="F119"/>
      <c r="G119" s="78"/>
      <c r="H119" s="78"/>
      <c r="I119" s="78"/>
      <c r="J119" s="78"/>
      <c r="K119" s="78"/>
      <c r="L119" s="78"/>
      <c r="M119" s="78"/>
      <c r="N119" s="78"/>
      <c r="O119" s="114"/>
    </row>
    <row r="120" spans="2:15" s="1" customFormat="1" x14ac:dyDescent="0.35">
      <c r="B120" s="157">
        <f t="shared" si="5"/>
        <v>0</v>
      </c>
      <c r="C120"/>
      <c r="D120"/>
      <c r="E120"/>
      <c r="F120"/>
      <c r="G120" s="78"/>
      <c r="H120" s="78"/>
      <c r="I120" s="78"/>
      <c r="J120" s="78"/>
      <c r="K120" s="78"/>
      <c r="L120" s="78"/>
      <c r="M120" s="78"/>
      <c r="N120" s="78"/>
      <c r="O120" s="114"/>
    </row>
    <row r="121" spans="2:15" s="1" customFormat="1" x14ac:dyDescent="0.35">
      <c r="B121" s="157">
        <f t="shared" si="5"/>
        <v>0</v>
      </c>
      <c r="C121"/>
      <c r="D121"/>
      <c r="E121"/>
      <c r="F121"/>
      <c r="G121" s="78"/>
      <c r="H121" s="78"/>
      <c r="I121" s="78"/>
      <c r="J121" s="78"/>
      <c r="K121" s="78"/>
      <c r="L121" s="78"/>
      <c r="M121" s="78"/>
      <c r="N121" s="78"/>
      <c r="O121" s="114"/>
    </row>
    <row r="122" spans="2:15" s="1" customFormat="1" x14ac:dyDescent="0.35">
      <c r="B122" s="157">
        <f t="shared" si="5"/>
        <v>0</v>
      </c>
      <c r="C122"/>
      <c r="D122"/>
      <c r="E122"/>
      <c r="F122"/>
      <c r="G122" s="78"/>
      <c r="H122" s="78"/>
      <c r="I122" s="78"/>
      <c r="J122" s="78"/>
      <c r="K122" s="78"/>
      <c r="L122" s="78"/>
      <c r="M122" s="78"/>
      <c r="N122" s="78"/>
      <c r="O122" s="114"/>
    </row>
    <row r="123" spans="2:15" s="1" customFormat="1" x14ac:dyDescent="0.35">
      <c r="B123" s="157">
        <f t="shared" si="5"/>
        <v>0</v>
      </c>
      <c r="C123"/>
      <c r="D123"/>
      <c r="E123"/>
      <c r="F123"/>
      <c r="G123" s="78"/>
      <c r="H123" s="78"/>
      <c r="I123" s="78"/>
      <c r="J123" s="78"/>
      <c r="K123" s="78"/>
      <c r="L123" s="78"/>
      <c r="M123" s="78"/>
      <c r="N123" s="78"/>
      <c r="O123" s="114"/>
    </row>
    <row r="124" spans="2:15" s="1" customFormat="1" x14ac:dyDescent="0.35">
      <c r="B124" s="157">
        <f t="shared" si="5"/>
        <v>0</v>
      </c>
      <c r="C124"/>
      <c r="D124"/>
      <c r="E124"/>
      <c r="F124"/>
      <c r="G124" s="78"/>
      <c r="H124" s="78"/>
      <c r="I124" s="78"/>
      <c r="J124" s="78"/>
      <c r="K124" s="78"/>
      <c r="L124" s="78"/>
      <c r="M124" s="78"/>
      <c r="N124" s="78"/>
      <c r="O124" s="114"/>
    </row>
    <row r="125" spans="2:15" s="1" customFormat="1" x14ac:dyDescent="0.35">
      <c r="B125" s="157">
        <f t="shared" si="5"/>
        <v>0</v>
      </c>
      <c r="C125"/>
      <c r="D125"/>
      <c r="E125"/>
      <c r="F125"/>
      <c r="G125" s="78"/>
      <c r="H125" s="78"/>
      <c r="I125" s="78"/>
      <c r="J125" s="78"/>
      <c r="K125" s="78"/>
      <c r="L125" s="78"/>
      <c r="M125" s="78"/>
      <c r="N125" s="78"/>
      <c r="O125" s="114"/>
    </row>
    <row r="126" spans="2:15" s="1" customFormat="1" x14ac:dyDescent="0.35">
      <c r="B126" s="157">
        <f t="shared" si="5"/>
        <v>0</v>
      </c>
      <c r="C126"/>
      <c r="D126"/>
      <c r="E126"/>
      <c r="F126"/>
      <c r="G126" s="78"/>
      <c r="H126" s="78"/>
      <c r="I126" s="78"/>
      <c r="J126" s="78"/>
      <c r="K126" s="78"/>
      <c r="L126" s="78"/>
      <c r="M126" s="78"/>
      <c r="N126" s="78"/>
      <c r="O126" s="114"/>
    </row>
    <row r="127" spans="2:15" s="1" customFormat="1" x14ac:dyDescent="0.35">
      <c r="B127" s="157">
        <f t="shared" si="5"/>
        <v>0</v>
      </c>
      <c r="C127"/>
      <c r="D127"/>
      <c r="E127"/>
      <c r="F127"/>
      <c r="G127" s="78"/>
      <c r="H127" s="78"/>
      <c r="I127" s="78"/>
      <c r="J127" s="78"/>
      <c r="K127" s="78"/>
      <c r="L127" s="78"/>
      <c r="M127" s="78"/>
      <c r="N127" s="78"/>
      <c r="O127" s="114"/>
    </row>
    <row r="128" spans="2:15" s="1" customFormat="1" x14ac:dyDescent="0.35">
      <c r="B128" s="157">
        <f t="shared" si="5"/>
        <v>0</v>
      </c>
      <c r="C128"/>
      <c r="D128"/>
      <c r="E128"/>
      <c r="F128"/>
      <c r="G128" s="78"/>
      <c r="H128" s="78"/>
      <c r="I128" s="78"/>
      <c r="J128" s="78"/>
      <c r="K128" s="78"/>
      <c r="L128" s="78"/>
      <c r="M128" s="78"/>
      <c r="N128" s="78"/>
      <c r="O128" s="114"/>
    </row>
    <row r="129" spans="2:15" s="1" customFormat="1" x14ac:dyDescent="0.35">
      <c r="B129" s="157">
        <f t="shared" si="5"/>
        <v>0</v>
      </c>
      <c r="C129"/>
      <c r="D129"/>
      <c r="E129"/>
      <c r="F129"/>
      <c r="G129" s="78"/>
      <c r="H129" s="78"/>
      <c r="I129" s="78"/>
      <c r="J129" s="78"/>
      <c r="K129" s="78"/>
      <c r="L129" s="78"/>
      <c r="M129" s="78"/>
      <c r="N129" s="78"/>
      <c r="O129" s="114"/>
    </row>
    <row r="130" spans="2:15" s="1" customFormat="1" x14ac:dyDescent="0.35">
      <c r="B130" s="157">
        <f t="shared" si="5"/>
        <v>0</v>
      </c>
      <c r="C130"/>
      <c r="D130"/>
      <c r="E130"/>
      <c r="F130"/>
      <c r="G130" s="78"/>
      <c r="H130" s="78"/>
      <c r="I130" s="78"/>
      <c r="J130" s="78"/>
      <c r="K130" s="78"/>
      <c r="L130" s="78"/>
      <c r="M130" s="78"/>
      <c r="N130" s="78"/>
      <c r="O130" s="114"/>
    </row>
    <row r="131" spans="2:15" s="1" customFormat="1" x14ac:dyDescent="0.35">
      <c r="B131" s="158">
        <f t="shared" si="5"/>
        <v>0</v>
      </c>
      <c r="C131"/>
      <c r="D131"/>
      <c r="E131"/>
      <c r="F131"/>
      <c r="G131" s="79"/>
      <c r="H131" s="79"/>
      <c r="I131" s="79"/>
      <c r="J131" s="79"/>
      <c r="K131" s="79"/>
      <c r="L131" s="79"/>
      <c r="M131" s="79"/>
      <c r="N131" s="78"/>
      <c r="O131" s="114"/>
    </row>
    <row r="132" spans="2:15" s="1" customFormat="1" x14ac:dyDescent="0.35">
      <c r="B132" s="5" t="s">
        <v>365</v>
      </c>
      <c r="C132"/>
      <c r="D132"/>
      <c r="E132"/>
      <c r="F132"/>
      <c r="G132" s="79"/>
      <c r="H132" s="79"/>
      <c r="I132" s="79"/>
      <c r="J132" s="79"/>
      <c r="K132" s="79"/>
      <c r="L132" s="79"/>
      <c r="M132" s="79"/>
      <c r="N132" s="78"/>
      <c r="O132" s="114"/>
    </row>
    <row r="133" spans="2:15" s="1" customFormat="1" x14ac:dyDescent="0.35">
      <c r="B133" s="5" t="s">
        <v>366</v>
      </c>
      <c r="C133"/>
      <c r="D133"/>
      <c r="E133"/>
      <c r="F133"/>
      <c r="G133" s="79"/>
      <c r="H133" s="79"/>
      <c r="I133" s="79"/>
      <c r="J133" s="79"/>
      <c r="K133" s="79"/>
      <c r="L133" s="79"/>
      <c r="M133" s="79"/>
      <c r="N133" s="78"/>
      <c r="O133" s="114"/>
    </row>
    <row r="134" spans="2:15" s="1" customFormat="1" x14ac:dyDescent="0.35">
      <c r="B134" s="5" t="s">
        <v>367</v>
      </c>
      <c r="C134"/>
      <c r="D134"/>
      <c r="E134"/>
      <c r="F134"/>
      <c r="G134" s="79"/>
      <c r="H134" s="79"/>
      <c r="I134" s="79"/>
      <c r="J134" s="79"/>
      <c r="K134" s="79"/>
      <c r="L134" s="79"/>
      <c r="M134" s="79"/>
      <c r="N134" s="78"/>
      <c r="O134" s="114"/>
    </row>
    <row r="135" spans="2:15" s="1" customFormat="1" x14ac:dyDescent="0.35">
      <c r="B135" s="5" t="s">
        <v>368</v>
      </c>
      <c r="C135"/>
      <c r="D135"/>
      <c r="E135"/>
      <c r="F135"/>
      <c r="G135" s="79"/>
      <c r="H135" s="79"/>
      <c r="I135" s="79"/>
      <c r="J135" s="79"/>
      <c r="K135" s="79"/>
      <c r="L135" s="79"/>
      <c r="M135" s="79"/>
      <c r="N135" s="78"/>
      <c r="O135" s="114"/>
    </row>
    <row r="136" spans="2:15" s="1" customFormat="1" x14ac:dyDescent="0.35">
      <c r="B136" s="5" t="s">
        <v>369</v>
      </c>
      <c r="C136"/>
      <c r="D136"/>
      <c r="E136"/>
      <c r="F136"/>
      <c r="G136" s="79"/>
      <c r="H136" s="79"/>
      <c r="I136" s="79"/>
      <c r="J136" s="79"/>
      <c r="K136" s="79"/>
      <c r="L136" s="79"/>
      <c r="M136" s="79"/>
      <c r="N136" s="78"/>
      <c r="O136" s="114"/>
    </row>
    <row r="137" spans="2:15" s="1" customFormat="1" x14ac:dyDescent="0.35">
      <c r="B137" s="5" t="s">
        <v>370</v>
      </c>
      <c r="C137"/>
      <c r="D137"/>
      <c r="E137"/>
      <c r="F137"/>
      <c r="G137" s="79"/>
      <c r="H137" s="79"/>
      <c r="I137" s="79"/>
      <c r="J137" s="79"/>
      <c r="K137" s="79"/>
      <c r="L137" s="79"/>
      <c r="M137" s="79"/>
      <c r="N137" s="78"/>
      <c r="O137" s="114"/>
    </row>
    <row r="138" spans="2:15" s="1" customFormat="1" x14ac:dyDescent="0.35">
      <c r="B138" s="5" t="s">
        <v>371</v>
      </c>
      <c r="C138"/>
      <c r="D138"/>
      <c r="E138"/>
      <c r="F138"/>
      <c r="G138" s="79"/>
      <c r="H138" s="79"/>
      <c r="I138" s="79"/>
      <c r="J138" s="79"/>
      <c r="K138" s="79"/>
      <c r="L138" s="79"/>
      <c r="M138" s="79"/>
      <c r="N138" s="79"/>
      <c r="O138" s="116"/>
    </row>
    <row r="139" spans="2:15" s="1" customFormat="1" x14ac:dyDescent="0.35">
      <c r="B139" s="55" t="s">
        <v>344</v>
      </c>
      <c r="C139"/>
      <c r="D139"/>
      <c r="E139"/>
      <c r="F139"/>
      <c r="G139" s="23"/>
      <c r="H139" s="23"/>
      <c r="I139" s="23"/>
      <c r="J139" s="23"/>
      <c r="K139" s="23"/>
      <c r="L139" s="23"/>
      <c r="M139" s="23"/>
      <c r="N139" s="23"/>
      <c r="O139" s="37"/>
    </row>
    <row r="140" spans="2:15" s="1" customFormat="1" x14ac:dyDescent="0.35">
      <c r="B140" s="117"/>
      <c r="C140"/>
      <c r="D140"/>
      <c r="E140"/>
      <c r="F140"/>
      <c r="G140" s="77"/>
      <c r="H140" s="77"/>
      <c r="I140" s="77"/>
      <c r="J140" s="77"/>
      <c r="K140" s="77"/>
      <c r="L140" s="77"/>
      <c r="M140" s="77"/>
      <c r="N140" s="77"/>
      <c r="O140" s="112"/>
    </row>
    <row r="141" spans="2:15" s="1" customFormat="1" x14ac:dyDescent="0.35">
      <c r="B141" s="118"/>
      <c r="C141"/>
      <c r="D141"/>
      <c r="E141"/>
      <c r="F141"/>
      <c r="G141" s="78"/>
      <c r="H141" s="78"/>
      <c r="I141" s="78"/>
      <c r="J141" s="78"/>
      <c r="K141" s="78"/>
      <c r="L141" s="78"/>
      <c r="M141" s="78"/>
      <c r="N141" s="79"/>
      <c r="O141" s="116"/>
    </row>
    <row r="142" spans="2:15" s="1" customFormat="1" x14ac:dyDescent="0.35">
      <c r="B142" s="49"/>
      <c r="C142"/>
      <c r="D142"/>
      <c r="E142"/>
      <c r="F142"/>
      <c r="G142" s="23"/>
      <c r="H142" s="23"/>
      <c r="I142" s="23"/>
      <c r="J142" s="23"/>
      <c r="K142" s="23"/>
      <c r="L142" s="23"/>
      <c r="M142" s="23"/>
      <c r="N142" s="23"/>
      <c r="O142" s="37"/>
    </row>
    <row r="143" spans="2:15" s="1" customFormat="1" x14ac:dyDescent="0.35">
      <c r="B143" s="35" t="s">
        <v>375</v>
      </c>
      <c r="C143"/>
      <c r="D143"/>
      <c r="E143"/>
      <c r="F143"/>
      <c r="G143" s="23"/>
      <c r="H143" s="23"/>
      <c r="I143" s="23"/>
      <c r="J143" s="23"/>
      <c r="K143" s="23"/>
      <c r="L143" s="23"/>
      <c r="M143" s="23"/>
      <c r="N143" s="23"/>
      <c r="O143" s="37"/>
    </row>
    <row r="144" spans="2:15" s="1" customFormat="1" ht="8.15" customHeight="1" x14ac:dyDescent="0.35">
      <c r="B144" s="35"/>
      <c r="C144"/>
      <c r="D144"/>
      <c r="E144"/>
      <c r="F144"/>
      <c r="G144" s="23"/>
      <c r="H144" s="23"/>
      <c r="I144" s="23"/>
      <c r="J144" s="23"/>
      <c r="K144" s="23"/>
      <c r="L144" s="23"/>
      <c r="M144" s="23"/>
      <c r="N144" s="23"/>
      <c r="O144" s="37"/>
    </row>
    <row r="145" spans="1:16" s="1" customFormat="1" x14ac:dyDescent="0.35">
      <c r="B145" s="36" t="s">
        <v>418</v>
      </c>
      <c r="C145"/>
      <c r="D145"/>
      <c r="E145"/>
      <c r="F145"/>
      <c r="G145" s="23"/>
      <c r="H145" s="23"/>
      <c r="I145" s="23"/>
      <c r="J145" s="23"/>
      <c r="K145" s="23"/>
      <c r="L145" s="23"/>
      <c r="M145" s="23"/>
      <c r="N145" s="23"/>
      <c r="O145" s="37"/>
    </row>
    <row r="146" spans="1:16" s="1" customFormat="1" x14ac:dyDescent="0.35">
      <c r="B146" s="38" t="s">
        <v>425</v>
      </c>
      <c r="C146"/>
      <c r="D146"/>
      <c r="E146"/>
      <c r="F146"/>
      <c r="G146" s="77"/>
      <c r="H146" s="77"/>
      <c r="I146" s="77"/>
      <c r="J146" s="77"/>
      <c r="K146" s="77"/>
      <c r="L146" s="77"/>
      <c r="M146" s="77"/>
      <c r="N146" s="77"/>
      <c r="O146" s="112"/>
    </row>
    <row r="147" spans="1:16" s="1" customFormat="1" x14ac:dyDescent="0.35">
      <c r="B147" s="38" t="s">
        <v>426</v>
      </c>
      <c r="C147"/>
      <c r="D147"/>
      <c r="E147"/>
      <c r="F147"/>
      <c r="G147" s="77"/>
      <c r="H147" s="77"/>
      <c r="I147" s="77"/>
      <c r="J147" s="77"/>
      <c r="K147" s="77"/>
      <c r="L147" s="77"/>
      <c r="M147" s="77"/>
      <c r="N147" s="217"/>
      <c r="O147" s="218"/>
    </row>
    <row r="148" spans="1:16" s="1" customFormat="1" ht="5.15" customHeight="1" x14ac:dyDescent="0.35">
      <c r="B148" s="38"/>
      <c r="C148"/>
      <c r="D148"/>
      <c r="E148"/>
      <c r="F148"/>
      <c r="G148" s="23"/>
      <c r="H148" s="23"/>
      <c r="I148" s="23"/>
      <c r="J148" s="23"/>
      <c r="K148" s="23"/>
      <c r="L148" s="23"/>
      <c r="M148" s="23"/>
      <c r="N148" s="23"/>
      <c r="O148" s="37"/>
    </row>
    <row r="149" spans="1:16" s="1" customFormat="1" x14ac:dyDescent="0.35">
      <c r="B149" s="36" t="s">
        <v>420</v>
      </c>
      <c r="C149"/>
      <c r="D149"/>
      <c r="E149"/>
      <c r="F149"/>
      <c r="G149" s="23"/>
      <c r="H149" s="23"/>
      <c r="I149" s="23"/>
      <c r="J149" s="23"/>
      <c r="K149" s="23"/>
      <c r="L149" s="23"/>
      <c r="M149" s="23"/>
      <c r="N149" s="23"/>
      <c r="O149" s="37"/>
    </row>
    <row r="150" spans="1:16" s="1" customFormat="1" x14ac:dyDescent="0.35">
      <c r="B150" s="38" t="s">
        <v>425</v>
      </c>
      <c r="C150"/>
      <c r="D150"/>
      <c r="E150"/>
      <c r="F150"/>
      <c r="G150" s="77"/>
      <c r="H150" s="77"/>
      <c r="I150" s="77"/>
      <c r="J150" s="77"/>
      <c r="K150" s="77"/>
      <c r="L150" s="77"/>
      <c r="M150" s="77"/>
      <c r="N150" s="77"/>
      <c r="O150" s="112"/>
    </row>
    <row r="151" spans="1:16" s="1" customFormat="1" x14ac:dyDescent="0.35">
      <c r="B151" s="38" t="s">
        <v>426</v>
      </c>
      <c r="C151"/>
      <c r="D151"/>
      <c r="E151"/>
      <c r="F151"/>
      <c r="G151" s="77"/>
      <c r="H151" s="77"/>
      <c r="I151" s="77"/>
      <c r="J151" s="77"/>
      <c r="K151" s="77"/>
      <c r="L151" s="77"/>
      <c r="M151" s="77"/>
      <c r="N151" s="217"/>
      <c r="O151" s="218"/>
    </row>
    <row r="152" spans="1:16" s="1" customFormat="1" x14ac:dyDescent="0.35">
      <c r="B152" s="119"/>
      <c r="C152" s="28"/>
      <c r="D152" s="28"/>
      <c r="E152" s="28"/>
      <c r="F152" s="28"/>
      <c r="G152" s="120"/>
      <c r="H152" s="120"/>
      <c r="I152" s="120"/>
      <c r="J152" s="120"/>
      <c r="K152" s="120"/>
      <c r="L152" s="120"/>
      <c r="M152" s="120"/>
      <c r="N152" s="120"/>
      <c r="O152" s="121"/>
    </row>
    <row r="153" spans="1:16" s="1" customFormat="1" x14ac:dyDescent="0.35">
      <c r="B153" s="125"/>
      <c r="C153" s="30"/>
      <c r="D153" s="30"/>
      <c r="E153" s="30"/>
      <c r="F153" s="30"/>
      <c r="G153" s="125"/>
      <c r="H153" s="125"/>
      <c r="I153" s="125"/>
      <c r="J153" s="125"/>
      <c r="K153" s="125"/>
      <c r="L153" s="125"/>
      <c r="M153" s="125"/>
      <c r="N153" s="125"/>
      <c r="O153" s="125"/>
    </row>
    <row r="154" spans="1:16" x14ac:dyDescent="0.35"/>
    <row r="155" spans="1:16" x14ac:dyDescent="0.35">
      <c r="A155" t="s">
        <v>327</v>
      </c>
      <c r="B155" t="s">
        <v>327</v>
      </c>
      <c r="C155" t="s">
        <v>327</v>
      </c>
      <c r="D155" t="s">
        <v>327</v>
      </c>
      <c r="E155" t="s">
        <v>327</v>
      </c>
      <c r="F155" t="s">
        <v>327</v>
      </c>
      <c r="G155" t="s">
        <v>327</v>
      </c>
      <c r="H155" t="s">
        <v>327</v>
      </c>
      <c r="I155" t="s">
        <v>327</v>
      </c>
      <c r="J155" t="s">
        <v>327</v>
      </c>
      <c r="K155" t="s">
        <v>327</v>
      </c>
      <c r="L155" t="s">
        <v>327</v>
      </c>
      <c r="M155" t="s">
        <v>327</v>
      </c>
      <c r="N155" t="s">
        <v>327</v>
      </c>
      <c r="O155" t="s">
        <v>327</v>
      </c>
      <c r="P155" t="s">
        <v>327</v>
      </c>
    </row>
    <row r="156" spans="1:16" x14ac:dyDescent="0.35"/>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sheetData>
  <mergeCells count="3">
    <mergeCell ref="D2:O2"/>
    <mergeCell ref="B4:O4"/>
    <mergeCell ref="B8:O14"/>
  </mergeCells>
  <dataValidations count="1">
    <dataValidation type="list" errorStyle="warning" allowBlank="1" showInputMessage="1" showErrorMessage="1" errorTitle="Município não existente" error="Por favor selecionar o município a partir da lista." sqref="B52:B87" xr:uid="{00000000-0002-0000-1000-000000000000}">
      <formula1>Municípios</formula1>
    </dataValidation>
  </dataValidations>
  <pageMargins left="0.7" right="0.7" top="0.75" bottom="0.75" header="0.3" footer="0.3"/>
  <pageSetup paperSize="8" scale="79"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P165"/>
  <sheetViews>
    <sheetView showGridLines="0" zoomScale="70" zoomScaleNormal="70" workbookViewId="0">
      <pane ySplit="3" topLeftCell="A8" activePane="bottomLeft" state="frozen"/>
      <selection activeCell="C157" sqref="C157"/>
      <selection pane="bottomLeft" activeCell="B8" sqref="B8:O14"/>
    </sheetView>
  </sheetViews>
  <sheetFormatPr defaultColWidth="0" defaultRowHeight="14.5" zeroHeight="1" x14ac:dyDescent="0.35"/>
  <cols>
    <col min="1" max="1" width="2.81640625" customWidth="1"/>
    <col min="2" max="2" width="48.542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404</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56"/>
      <c r="C8" s="457"/>
      <c r="D8" s="457"/>
      <c r="E8" s="457"/>
      <c r="F8" s="457"/>
      <c r="G8" s="457"/>
      <c r="H8" s="457"/>
      <c r="I8" s="457"/>
      <c r="J8" s="457"/>
      <c r="K8" s="457"/>
      <c r="L8" s="457"/>
      <c r="M8" s="457"/>
      <c r="N8" s="457"/>
      <c r="O8" s="458"/>
    </row>
    <row r="9" spans="2:15" x14ac:dyDescent="0.35">
      <c r="B9" s="456"/>
      <c r="C9" s="457"/>
      <c r="D9" s="457"/>
      <c r="E9" s="457"/>
      <c r="F9" s="457"/>
      <c r="G9" s="457"/>
      <c r="H9" s="457"/>
      <c r="I9" s="457"/>
      <c r="J9" s="457"/>
      <c r="K9" s="457"/>
      <c r="L9" s="457"/>
      <c r="M9" s="457"/>
      <c r="N9" s="457"/>
      <c r="O9" s="458"/>
    </row>
    <row r="10" spans="2:15" x14ac:dyDescent="0.35">
      <c r="B10" s="456"/>
      <c r="C10" s="457"/>
      <c r="D10" s="457"/>
      <c r="E10" s="457"/>
      <c r="F10" s="457"/>
      <c r="G10" s="457"/>
      <c r="H10" s="457"/>
      <c r="I10" s="457"/>
      <c r="J10" s="457"/>
      <c r="K10" s="457"/>
      <c r="L10" s="457"/>
      <c r="M10" s="457"/>
      <c r="N10" s="457"/>
      <c r="O10" s="458"/>
    </row>
    <row r="11" spans="2:15" x14ac:dyDescent="0.35">
      <c r="B11" s="456"/>
      <c r="C11" s="457"/>
      <c r="D11" s="457"/>
      <c r="E11" s="457"/>
      <c r="F11" s="457"/>
      <c r="G11" s="457"/>
      <c r="H11" s="457"/>
      <c r="I11" s="457"/>
      <c r="J11" s="457"/>
      <c r="K11" s="457"/>
      <c r="L11" s="457"/>
      <c r="M11" s="457"/>
      <c r="N11" s="457"/>
      <c r="O11" s="458"/>
    </row>
    <row r="12" spans="2:15" x14ac:dyDescent="0.35">
      <c r="B12" s="456"/>
      <c r="C12" s="457"/>
      <c r="D12" s="457"/>
      <c r="E12" s="457"/>
      <c r="F12" s="457"/>
      <c r="G12" s="457"/>
      <c r="H12" s="457"/>
      <c r="I12" s="457"/>
      <c r="J12" s="457"/>
      <c r="K12" s="457"/>
      <c r="L12" s="457"/>
      <c r="M12" s="457"/>
      <c r="N12" s="457"/>
      <c r="O12" s="458"/>
    </row>
    <row r="13" spans="2:15" x14ac:dyDescent="0.35">
      <c r="B13" s="456"/>
      <c r="C13" s="457"/>
      <c r="D13" s="457"/>
      <c r="E13" s="457"/>
      <c r="F13" s="457"/>
      <c r="G13" s="457"/>
      <c r="H13" s="457"/>
      <c r="I13" s="457"/>
      <c r="J13" s="457"/>
      <c r="K13" s="457"/>
      <c r="L13" s="457"/>
      <c r="M13" s="457"/>
      <c r="N13" s="457"/>
      <c r="O13" s="458"/>
    </row>
    <row r="14" spans="2:15" x14ac:dyDescent="0.35">
      <c r="B14" s="456"/>
      <c r="C14" s="457"/>
      <c r="D14" s="457"/>
      <c r="E14" s="457"/>
      <c r="F14" s="457"/>
      <c r="G14" s="457"/>
      <c r="H14" s="457"/>
      <c r="I14" s="457"/>
      <c r="J14" s="457"/>
      <c r="K14" s="457"/>
      <c r="L14" s="457"/>
      <c r="M14" s="457"/>
      <c r="N14" s="457"/>
      <c r="O14" s="458"/>
    </row>
    <row r="15" spans="2:15" x14ac:dyDescent="0.35">
      <c r="B15" s="27"/>
      <c r="C15" s="28"/>
      <c r="D15" s="28"/>
      <c r="E15" s="28"/>
      <c r="F15" s="28"/>
      <c r="G15" s="28"/>
      <c r="H15" s="28"/>
      <c r="I15" s="28"/>
      <c r="J15" s="28"/>
      <c r="K15" s="28"/>
      <c r="L15" s="28"/>
      <c r="M15" s="28"/>
      <c r="N15" s="28"/>
      <c r="O15" s="29"/>
    </row>
    <row r="16" spans="2:15" x14ac:dyDescent="0.35"/>
    <row r="17" spans="2:15" ht="30" customHeight="1" x14ac:dyDescent="0.35">
      <c r="B17" s="33" t="s">
        <v>408</v>
      </c>
      <c r="C17" s="19" t="s">
        <v>409</v>
      </c>
      <c r="D17" s="19"/>
      <c r="E17" s="19" t="s">
        <v>410</v>
      </c>
      <c r="F17" s="34"/>
      <c r="G17" s="31">
        <v>2023</v>
      </c>
      <c r="H17" s="31">
        <f t="shared" ref="H17:N17" si="0">+G17+1</f>
        <v>2024</v>
      </c>
      <c r="I17" s="31">
        <f t="shared" si="0"/>
        <v>2025</v>
      </c>
      <c r="J17" s="31">
        <f t="shared" si="0"/>
        <v>2026</v>
      </c>
      <c r="K17" s="31">
        <f t="shared" si="0"/>
        <v>2027</v>
      </c>
      <c r="L17" s="31">
        <f t="shared" si="0"/>
        <v>2028</v>
      </c>
      <c r="M17" s="31">
        <f t="shared" si="0"/>
        <v>2029</v>
      </c>
      <c r="N17" s="31">
        <f t="shared" si="0"/>
        <v>2030</v>
      </c>
      <c r="O17" s="20" t="s">
        <v>411</v>
      </c>
    </row>
    <row r="18" spans="2:15" x14ac:dyDescent="0.35">
      <c r="B18" s="26"/>
      <c r="O18" s="25"/>
    </row>
    <row r="19" spans="2:15" x14ac:dyDescent="0.35">
      <c r="B19" s="214"/>
      <c r="C19" s="208"/>
      <c r="D19" s="253"/>
      <c r="E19" s="209"/>
      <c r="F19" s="143"/>
      <c r="G19" s="149"/>
      <c r="H19" s="149"/>
      <c r="I19" s="149"/>
      <c r="J19" s="149"/>
      <c r="K19" s="149"/>
      <c r="L19" s="149"/>
      <c r="M19" s="146"/>
      <c r="N19" s="146"/>
      <c r="O19" s="152"/>
    </row>
    <row r="20" spans="2:15" x14ac:dyDescent="0.35">
      <c r="B20" s="215"/>
      <c r="C20" s="210"/>
      <c r="D20" s="254"/>
      <c r="E20" s="211"/>
      <c r="F20" s="144"/>
      <c r="G20" s="150"/>
      <c r="H20" s="147"/>
      <c r="I20" s="147"/>
      <c r="J20" s="147"/>
      <c r="K20" s="147"/>
      <c r="L20" s="147"/>
      <c r="M20" s="147"/>
      <c r="N20" s="147"/>
      <c r="O20" s="153"/>
    </row>
    <row r="21" spans="2:15" x14ac:dyDescent="0.35">
      <c r="B21" s="215"/>
      <c r="C21" s="210"/>
      <c r="D21" s="254"/>
      <c r="E21" s="211"/>
      <c r="F21" s="144"/>
      <c r="G21" s="150"/>
      <c r="H21" s="147"/>
      <c r="I21" s="147"/>
      <c r="J21" s="147"/>
      <c r="K21" s="147"/>
      <c r="L21" s="147"/>
      <c r="M21" s="147"/>
      <c r="N21" s="147"/>
      <c r="O21" s="153"/>
    </row>
    <row r="22" spans="2:15" x14ac:dyDescent="0.35">
      <c r="B22" s="215"/>
      <c r="C22" s="210"/>
      <c r="D22" s="254"/>
      <c r="E22" s="211"/>
      <c r="F22" s="144"/>
      <c r="G22" s="149"/>
      <c r="H22" s="147"/>
      <c r="I22" s="147"/>
      <c r="J22" s="147"/>
      <c r="K22" s="147"/>
      <c r="L22" s="147"/>
      <c r="M22" s="147"/>
      <c r="N22" s="147"/>
      <c r="O22" s="153"/>
    </row>
    <row r="23" spans="2:15" x14ac:dyDescent="0.35">
      <c r="B23" s="215"/>
      <c r="C23" s="210"/>
      <c r="D23" s="254"/>
      <c r="E23" s="211"/>
      <c r="F23" s="144"/>
      <c r="G23" s="150"/>
      <c r="H23" s="147"/>
      <c r="I23" s="147"/>
      <c r="J23" s="147"/>
      <c r="K23" s="147"/>
      <c r="L23" s="147"/>
      <c r="M23" s="147"/>
      <c r="N23" s="147"/>
      <c r="O23" s="153"/>
    </row>
    <row r="24" spans="2:15" x14ac:dyDescent="0.35">
      <c r="B24" s="215"/>
      <c r="C24" s="210"/>
      <c r="D24" s="254"/>
      <c r="E24" s="211"/>
      <c r="F24" s="144"/>
      <c r="G24" s="150"/>
      <c r="H24" s="147"/>
      <c r="I24" s="147"/>
      <c r="J24" s="147"/>
      <c r="K24" s="147"/>
      <c r="L24" s="147"/>
      <c r="M24" s="147"/>
      <c r="N24" s="147"/>
      <c r="O24" s="153"/>
    </row>
    <row r="25" spans="2:15" x14ac:dyDescent="0.35">
      <c r="B25" s="215"/>
      <c r="C25" s="210"/>
      <c r="D25" s="254"/>
      <c r="E25" s="211"/>
      <c r="F25" s="144"/>
      <c r="G25" s="150"/>
      <c r="H25" s="147"/>
      <c r="I25" s="147"/>
      <c r="J25" s="147"/>
      <c r="K25" s="147"/>
      <c r="L25" s="147"/>
      <c r="M25" s="147"/>
      <c r="N25" s="147"/>
      <c r="O25" s="153"/>
    </row>
    <row r="26" spans="2:15" x14ac:dyDescent="0.35">
      <c r="B26" s="215"/>
      <c r="C26" s="210"/>
      <c r="D26" s="254"/>
      <c r="E26" s="211"/>
      <c r="F26" s="144"/>
      <c r="G26" s="150"/>
      <c r="H26" s="147"/>
      <c r="I26" s="147"/>
      <c r="J26" s="147"/>
      <c r="K26" s="147"/>
      <c r="L26" s="147"/>
      <c r="M26" s="147"/>
      <c r="N26" s="147"/>
      <c r="O26" s="153"/>
    </row>
    <row r="27" spans="2:15" x14ac:dyDescent="0.35">
      <c r="B27" s="215"/>
      <c r="C27" s="210"/>
      <c r="D27" s="254"/>
      <c r="E27" s="211"/>
      <c r="F27" s="144"/>
      <c r="G27" s="150"/>
      <c r="H27" s="147"/>
      <c r="I27" s="147"/>
      <c r="J27" s="147"/>
      <c r="K27" s="147"/>
      <c r="L27" s="147"/>
      <c r="M27" s="147"/>
      <c r="N27" s="147"/>
      <c r="O27" s="153"/>
    </row>
    <row r="28" spans="2:15" x14ac:dyDescent="0.35">
      <c r="B28" s="215"/>
      <c r="C28" s="210"/>
      <c r="D28" s="254"/>
      <c r="E28" s="211"/>
      <c r="F28" s="144"/>
      <c r="G28" s="150"/>
      <c r="H28" s="147"/>
      <c r="I28" s="147"/>
      <c r="J28" s="147"/>
      <c r="K28" s="147"/>
      <c r="L28" s="147"/>
      <c r="M28" s="147"/>
      <c r="N28" s="147"/>
      <c r="O28" s="153"/>
    </row>
    <row r="29" spans="2:15" x14ac:dyDescent="0.35">
      <c r="B29" s="215"/>
      <c r="C29" s="210"/>
      <c r="D29" s="254"/>
      <c r="E29" s="211"/>
      <c r="F29" s="144"/>
      <c r="G29" s="150"/>
      <c r="H29" s="147"/>
      <c r="I29" s="147"/>
      <c r="J29" s="147"/>
      <c r="K29" s="147"/>
      <c r="L29" s="147"/>
      <c r="M29" s="147"/>
      <c r="N29" s="147"/>
      <c r="O29" s="153"/>
    </row>
    <row r="30" spans="2:15" x14ac:dyDescent="0.35">
      <c r="B30" s="215"/>
      <c r="C30" s="210"/>
      <c r="D30" s="254"/>
      <c r="E30" s="211"/>
      <c r="F30" s="144"/>
      <c r="G30" s="150"/>
      <c r="H30" s="147"/>
      <c r="I30" s="147"/>
      <c r="J30" s="147"/>
      <c r="K30" s="147"/>
      <c r="L30" s="147"/>
      <c r="M30" s="147"/>
      <c r="N30" s="147"/>
      <c r="O30" s="153"/>
    </row>
    <row r="31" spans="2:15" x14ac:dyDescent="0.35">
      <c r="B31" s="215"/>
      <c r="C31" s="210"/>
      <c r="D31" s="254"/>
      <c r="E31" s="211"/>
      <c r="F31" s="144"/>
      <c r="G31" s="150"/>
      <c r="H31" s="147"/>
      <c r="I31" s="147"/>
      <c r="J31" s="147"/>
      <c r="K31" s="147"/>
      <c r="L31" s="147"/>
      <c r="M31" s="147"/>
      <c r="N31" s="147"/>
      <c r="O31" s="153"/>
    </row>
    <row r="32" spans="2:15" x14ac:dyDescent="0.35">
      <c r="B32" s="215"/>
      <c r="C32" s="210"/>
      <c r="D32" s="254"/>
      <c r="E32" s="211"/>
      <c r="F32" s="144"/>
      <c r="G32" s="150"/>
      <c r="H32" s="147"/>
      <c r="I32" s="147"/>
      <c r="J32" s="147"/>
      <c r="K32" s="147"/>
      <c r="L32" s="147"/>
      <c r="M32" s="147"/>
      <c r="N32" s="147"/>
      <c r="O32" s="153"/>
    </row>
    <row r="33" spans="2:15" x14ac:dyDescent="0.35">
      <c r="B33" s="215"/>
      <c r="C33" s="210"/>
      <c r="D33" s="254"/>
      <c r="E33" s="211"/>
      <c r="F33" s="144"/>
      <c r="G33" s="150"/>
      <c r="H33" s="147"/>
      <c r="I33" s="147"/>
      <c r="J33" s="147"/>
      <c r="K33" s="147"/>
      <c r="L33" s="147"/>
      <c r="M33" s="147"/>
      <c r="N33" s="147"/>
      <c r="O33" s="153"/>
    </row>
    <row r="34" spans="2:15" x14ac:dyDescent="0.35">
      <c r="B34" s="215"/>
      <c r="C34" s="210"/>
      <c r="D34" s="254"/>
      <c r="E34" s="211"/>
      <c r="F34" s="144"/>
      <c r="G34" s="150"/>
      <c r="H34" s="147"/>
      <c r="I34" s="147"/>
      <c r="J34" s="147"/>
      <c r="K34" s="147"/>
      <c r="L34" s="147"/>
      <c r="M34" s="147"/>
      <c r="N34" s="147"/>
      <c r="O34" s="153"/>
    </row>
    <row r="35" spans="2:15" x14ac:dyDescent="0.35">
      <c r="B35" s="215"/>
      <c r="C35" s="210"/>
      <c r="D35" s="254"/>
      <c r="E35" s="211"/>
      <c r="F35" s="144"/>
      <c r="G35" s="150"/>
      <c r="H35" s="147"/>
      <c r="I35" s="147"/>
      <c r="J35" s="147"/>
      <c r="K35" s="147"/>
      <c r="L35" s="147"/>
      <c r="M35" s="147"/>
      <c r="N35" s="147"/>
      <c r="O35" s="153"/>
    </row>
    <row r="36" spans="2:15" x14ac:dyDescent="0.35">
      <c r="B36" s="215"/>
      <c r="C36" s="210"/>
      <c r="D36" s="254"/>
      <c r="E36" s="211"/>
      <c r="F36" s="144"/>
      <c r="G36" s="150"/>
      <c r="H36" s="147"/>
      <c r="I36" s="147"/>
      <c r="J36" s="147"/>
      <c r="K36" s="147"/>
      <c r="L36" s="147"/>
      <c r="M36" s="147"/>
      <c r="N36" s="147"/>
      <c r="O36" s="153"/>
    </row>
    <row r="37" spans="2:15" x14ac:dyDescent="0.35">
      <c r="B37" s="215"/>
      <c r="C37" s="210"/>
      <c r="D37" s="254"/>
      <c r="E37" s="211"/>
      <c r="F37" s="144"/>
      <c r="G37" s="150"/>
      <c r="H37" s="147"/>
      <c r="I37" s="147"/>
      <c r="J37" s="147"/>
      <c r="K37" s="147"/>
      <c r="L37" s="147"/>
      <c r="M37" s="147"/>
      <c r="N37" s="147"/>
      <c r="O37" s="153"/>
    </row>
    <row r="38" spans="2:15" x14ac:dyDescent="0.35">
      <c r="B38" s="215"/>
      <c r="C38" s="210"/>
      <c r="D38" s="254"/>
      <c r="E38" s="211"/>
      <c r="F38" s="144"/>
      <c r="G38" s="150"/>
      <c r="H38" s="147"/>
      <c r="I38" s="147"/>
      <c r="J38" s="147"/>
      <c r="K38" s="147"/>
      <c r="L38" s="147"/>
      <c r="M38" s="147"/>
      <c r="N38" s="147"/>
      <c r="O38" s="153"/>
    </row>
    <row r="39" spans="2:15" x14ac:dyDescent="0.35">
      <c r="B39" s="215"/>
      <c r="C39" s="210"/>
      <c r="D39" s="254"/>
      <c r="E39" s="211"/>
      <c r="F39" s="144"/>
      <c r="G39" s="150"/>
      <c r="H39" s="147"/>
      <c r="I39" s="147"/>
      <c r="J39" s="147"/>
      <c r="K39" s="147"/>
      <c r="L39" s="147"/>
      <c r="M39" s="147"/>
      <c r="N39" s="147"/>
      <c r="O39" s="153"/>
    </row>
    <row r="40" spans="2:15" x14ac:dyDescent="0.35">
      <c r="B40" s="215"/>
      <c r="C40" s="210"/>
      <c r="D40" s="254"/>
      <c r="E40" s="211"/>
      <c r="F40" s="144"/>
      <c r="G40" s="150"/>
      <c r="H40" s="147"/>
      <c r="I40" s="147"/>
      <c r="J40" s="147"/>
      <c r="K40" s="147"/>
      <c r="L40" s="147"/>
      <c r="M40" s="147"/>
      <c r="N40" s="147"/>
      <c r="O40" s="153"/>
    </row>
    <row r="41" spans="2:15" x14ac:dyDescent="0.35">
      <c r="B41" s="215"/>
      <c r="C41" s="210"/>
      <c r="D41" s="254"/>
      <c r="E41" s="211"/>
      <c r="F41" s="144"/>
      <c r="G41" s="150"/>
      <c r="H41" s="147"/>
      <c r="I41" s="147"/>
      <c r="J41" s="147"/>
      <c r="K41" s="147"/>
      <c r="L41" s="147"/>
      <c r="M41" s="147"/>
      <c r="N41" s="147"/>
      <c r="O41" s="153"/>
    </row>
    <row r="42" spans="2:15" x14ac:dyDescent="0.35">
      <c r="B42" s="215"/>
      <c r="C42" s="210"/>
      <c r="D42" s="254"/>
      <c r="E42" s="211"/>
      <c r="F42" s="144"/>
      <c r="G42" s="150"/>
      <c r="H42" s="147"/>
      <c r="I42" s="147"/>
      <c r="J42" s="147"/>
      <c r="K42" s="147"/>
      <c r="L42" s="147"/>
      <c r="M42" s="147"/>
      <c r="N42" s="147"/>
      <c r="O42" s="153"/>
    </row>
    <row r="43" spans="2:15" x14ac:dyDescent="0.35">
      <c r="B43" s="216"/>
      <c r="C43" s="212"/>
      <c r="D43" s="255"/>
      <c r="E43" s="213"/>
      <c r="F43" s="145"/>
      <c r="G43" s="151"/>
      <c r="H43" s="148"/>
      <c r="I43" s="148"/>
      <c r="J43" s="148"/>
      <c r="K43" s="148"/>
      <c r="L43" s="148"/>
      <c r="M43" s="148"/>
      <c r="N43" s="148"/>
      <c r="O43" s="154"/>
    </row>
    <row r="44" spans="2:15" x14ac:dyDescent="0.35"/>
    <row r="45" spans="2:15" x14ac:dyDescent="0.35"/>
    <row r="46" spans="2:15" ht="27" customHeight="1" x14ac:dyDescent="0.35">
      <c r="B46" s="33" t="s">
        <v>412</v>
      </c>
      <c r="C46" s="47"/>
      <c r="D46" s="47"/>
      <c r="E46" s="34"/>
      <c r="F46" s="34"/>
      <c r="G46" s="31"/>
      <c r="H46" s="31"/>
      <c r="I46" s="31"/>
      <c r="J46" s="31"/>
      <c r="K46" s="31"/>
      <c r="L46" s="31"/>
      <c r="M46" s="31"/>
      <c r="N46" s="31"/>
      <c r="O46" s="32"/>
    </row>
    <row r="47" spans="2:15" ht="5.15" customHeight="1" x14ac:dyDescent="0.35">
      <c r="B47" s="26"/>
      <c r="O47" s="25"/>
    </row>
    <row r="48" spans="2:15" s="1" customFormat="1" ht="30" customHeight="1" x14ac:dyDescent="0.35">
      <c r="B48" s="4" t="s">
        <v>357</v>
      </c>
      <c r="C48" s="155"/>
      <c r="D48" s="155"/>
      <c r="E48" s="155"/>
      <c r="F48" s="155"/>
      <c r="G48" s="31">
        <v>2023</v>
      </c>
      <c r="H48" s="31">
        <f t="shared" ref="H48:N48" si="1">+G48+1</f>
        <v>2024</v>
      </c>
      <c r="I48" s="31">
        <f t="shared" si="1"/>
        <v>2025</v>
      </c>
      <c r="J48" s="31">
        <f t="shared" si="1"/>
        <v>2026</v>
      </c>
      <c r="K48" s="31">
        <f t="shared" si="1"/>
        <v>2027</v>
      </c>
      <c r="L48" s="31">
        <f t="shared" si="1"/>
        <v>2028</v>
      </c>
      <c r="M48" s="31">
        <f t="shared" si="1"/>
        <v>2029</v>
      </c>
      <c r="N48" s="31">
        <f t="shared" si="1"/>
        <v>2030</v>
      </c>
      <c r="O48" s="20" t="s">
        <v>411</v>
      </c>
    </row>
    <row r="49" spans="2:15" s="1" customFormat="1" ht="5.15" customHeight="1" x14ac:dyDescent="0.35">
      <c r="B49" s="18"/>
      <c r="C49"/>
      <c r="D49"/>
      <c r="E49"/>
      <c r="F49"/>
      <c r="O49" s="6"/>
    </row>
    <row r="50" spans="2:15" s="1" customFormat="1" x14ac:dyDescent="0.35">
      <c r="B50" s="35" t="s">
        <v>358</v>
      </c>
      <c r="C50"/>
      <c r="D50"/>
      <c r="E50"/>
      <c r="F50"/>
      <c r="G50" s="109">
        <f t="shared" ref="G50:O50" si="2">SUM(G53:G88)</f>
        <v>0</v>
      </c>
      <c r="H50" s="109">
        <f t="shared" si="2"/>
        <v>0</v>
      </c>
      <c r="I50" s="109">
        <f t="shared" si="2"/>
        <v>0</v>
      </c>
      <c r="J50" s="109">
        <f t="shared" si="2"/>
        <v>0</v>
      </c>
      <c r="K50" s="109">
        <f t="shared" si="2"/>
        <v>0</v>
      </c>
      <c r="L50" s="109">
        <f t="shared" si="2"/>
        <v>0</v>
      </c>
      <c r="M50" s="109">
        <f t="shared" si="2"/>
        <v>0</v>
      </c>
      <c r="N50" s="109">
        <f t="shared" si="2"/>
        <v>0</v>
      </c>
      <c r="O50" s="110">
        <f t="shared" si="2"/>
        <v>0</v>
      </c>
    </row>
    <row r="51" spans="2:15" s="1" customFormat="1" ht="3" customHeight="1" x14ac:dyDescent="0.35">
      <c r="B51" s="14"/>
      <c r="C51"/>
      <c r="D51"/>
      <c r="E51"/>
      <c r="F51"/>
      <c r="G51" s="23"/>
      <c r="H51" s="23"/>
      <c r="I51" s="23"/>
      <c r="J51" s="23"/>
      <c r="K51" s="23"/>
      <c r="L51" s="23"/>
      <c r="M51" s="23"/>
      <c r="N51" s="23"/>
      <c r="O51" s="37"/>
    </row>
    <row r="52" spans="2:15" s="1" customFormat="1" x14ac:dyDescent="0.35">
      <c r="B52" s="5" t="s">
        <v>359</v>
      </c>
      <c r="C52"/>
      <c r="D52"/>
      <c r="E52"/>
      <c r="F52"/>
      <c r="N52" s="23"/>
      <c r="O52" s="37"/>
    </row>
    <row r="53" spans="2:15" s="1" customFormat="1" x14ac:dyDescent="0.35">
      <c r="B53" s="111"/>
      <c r="C53"/>
      <c r="D53"/>
      <c r="E53"/>
      <c r="F53"/>
      <c r="G53" s="77"/>
      <c r="H53" s="77"/>
      <c r="I53" s="77"/>
      <c r="J53" s="77"/>
      <c r="K53" s="77"/>
      <c r="L53" s="77"/>
      <c r="M53" s="77"/>
      <c r="N53" s="77"/>
      <c r="O53" s="112"/>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7"/>
      <c r="H67" s="78"/>
      <c r="I67" s="78"/>
      <c r="J67" s="78"/>
      <c r="K67" s="78"/>
      <c r="L67" s="78"/>
      <c r="M67" s="78"/>
      <c r="N67" s="78"/>
      <c r="O67" s="114"/>
    </row>
    <row r="68" spans="2:15" s="1" customFormat="1" x14ac:dyDescent="0.35">
      <c r="B68" s="113"/>
      <c r="C68"/>
      <c r="D68"/>
      <c r="E68"/>
      <c r="F68"/>
      <c r="G68" s="77"/>
      <c r="H68" s="78"/>
      <c r="I68" s="78"/>
      <c r="J68" s="78"/>
      <c r="K68" s="78"/>
      <c r="L68" s="78"/>
      <c r="M68" s="78"/>
      <c r="N68" s="78"/>
      <c r="O68" s="114"/>
    </row>
    <row r="69" spans="2:15" s="1" customFormat="1" x14ac:dyDescent="0.35">
      <c r="B69" s="113"/>
      <c r="C69"/>
      <c r="D69"/>
      <c r="E69"/>
      <c r="F69"/>
      <c r="G69" s="77"/>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3"/>
      <c r="C85"/>
      <c r="D85"/>
      <c r="E85"/>
      <c r="F85"/>
      <c r="G85" s="78"/>
      <c r="H85" s="78"/>
      <c r="I85" s="78"/>
      <c r="J85" s="78"/>
      <c r="K85" s="78"/>
      <c r="L85" s="78"/>
      <c r="M85" s="78"/>
      <c r="N85" s="78"/>
      <c r="O85" s="114"/>
    </row>
    <row r="86" spans="2:15" s="1" customFormat="1" x14ac:dyDescent="0.35">
      <c r="B86" s="113"/>
      <c r="C86"/>
      <c r="D86"/>
      <c r="E86"/>
      <c r="F86"/>
      <c r="G86" s="78"/>
      <c r="H86" s="78"/>
      <c r="I86" s="78"/>
      <c r="J86" s="78"/>
      <c r="K86" s="78"/>
      <c r="L86" s="78"/>
      <c r="M86" s="78"/>
      <c r="N86" s="78"/>
      <c r="O86" s="114"/>
    </row>
    <row r="87" spans="2:15" s="1" customFormat="1" x14ac:dyDescent="0.35">
      <c r="B87" s="113"/>
      <c r="C87"/>
      <c r="D87"/>
      <c r="E87"/>
      <c r="F87"/>
      <c r="G87" s="78"/>
      <c r="H87" s="78"/>
      <c r="I87" s="78"/>
      <c r="J87" s="78"/>
      <c r="K87" s="78"/>
      <c r="L87" s="78"/>
      <c r="M87" s="78"/>
      <c r="N87" s="78"/>
      <c r="O87" s="114"/>
    </row>
    <row r="88" spans="2:15" s="1" customFormat="1" x14ac:dyDescent="0.35">
      <c r="B88" s="115"/>
      <c r="C88"/>
      <c r="D88"/>
      <c r="E88"/>
      <c r="F88"/>
      <c r="G88" s="79"/>
      <c r="H88" s="79"/>
      <c r="I88" s="79"/>
      <c r="J88" s="79"/>
      <c r="K88" s="79"/>
      <c r="L88" s="79"/>
      <c r="M88" s="79"/>
      <c r="N88" s="79"/>
      <c r="O88" s="116"/>
    </row>
    <row r="89" spans="2:15" s="1" customFormat="1" ht="5.15" customHeight="1" x14ac:dyDescent="0.35">
      <c r="B89" s="35"/>
      <c r="C89"/>
      <c r="D89"/>
      <c r="E89"/>
      <c r="F89"/>
      <c r="G89" s="23"/>
      <c r="H89" s="23"/>
      <c r="I89" s="23"/>
      <c r="J89" s="23"/>
      <c r="K89" s="23"/>
      <c r="L89" s="23"/>
      <c r="M89" s="23"/>
      <c r="N89" s="23"/>
      <c r="O89" s="37"/>
    </row>
    <row r="90" spans="2:15" s="1" customFormat="1" x14ac:dyDescent="0.35">
      <c r="B90" s="35" t="s">
        <v>360</v>
      </c>
      <c r="C90"/>
      <c r="D90"/>
      <c r="E90"/>
      <c r="F90"/>
      <c r="G90" s="109">
        <f t="shared" ref="G90:O90" si="3">SUM(G91:G96,G133:G139,G141:G142)</f>
        <v>0</v>
      </c>
      <c r="H90" s="109">
        <f t="shared" si="3"/>
        <v>0</v>
      </c>
      <c r="I90" s="109">
        <f t="shared" si="3"/>
        <v>0</v>
      </c>
      <c r="J90" s="109">
        <f t="shared" si="3"/>
        <v>0</v>
      </c>
      <c r="K90" s="109">
        <f t="shared" si="3"/>
        <v>0</v>
      </c>
      <c r="L90" s="109">
        <f t="shared" si="3"/>
        <v>0</v>
      </c>
      <c r="M90" s="109">
        <f t="shared" si="3"/>
        <v>0</v>
      </c>
      <c r="N90" s="109">
        <f t="shared" si="3"/>
        <v>0</v>
      </c>
      <c r="O90" s="110">
        <f t="shared" si="3"/>
        <v>0</v>
      </c>
    </row>
    <row r="91" spans="2:15" s="1" customFormat="1" x14ac:dyDescent="0.35">
      <c r="B91" s="5" t="s">
        <v>361</v>
      </c>
      <c r="C91"/>
      <c r="D91"/>
      <c r="E91"/>
      <c r="F91"/>
      <c r="G91" s="79"/>
      <c r="H91" s="79"/>
      <c r="I91" s="79"/>
      <c r="J91" s="79"/>
      <c r="K91" s="79"/>
      <c r="L91" s="79"/>
      <c r="M91" s="79"/>
      <c r="N91" s="77"/>
      <c r="O91" s="112"/>
    </row>
    <row r="92" spans="2:15" s="1" customFormat="1" x14ac:dyDescent="0.35">
      <c r="B92" s="5" t="s">
        <v>362</v>
      </c>
      <c r="C92"/>
      <c r="D92"/>
      <c r="E92"/>
      <c r="F92"/>
      <c r="G92" s="79"/>
      <c r="H92" s="79"/>
      <c r="I92" s="79"/>
      <c r="J92" s="79"/>
      <c r="K92" s="79"/>
      <c r="L92" s="79"/>
      <c r="M92" s="79"/>
      <c r="N92" s="78"/>
      <c r="O92" s="114"/>
    </row>
    <row r="93" spans="2:15" s="1" customFormat="1" x14ac:dyDescent="0.35">
      <c r="B93" s="5" t="s">
        <v>363</v>
      </c>
      <c r="C93"/>
      <c r="D93"/>
      <c r="E93"/>
      <c r="F93"/>
      <c r="G93" s="79"/>
      <c r="H93" s="79"/>
      <c r="I93" s="79"/>
      <c r="J93" s="79"/>
      <c r="K93" s="79"/>
      <c r="L93" s="79"/>
      <c r="M93" s="79"/>
      <c r="N93" s="79"/>
      <c r="O93" s="116"/>
    </row>
    <row r="94" spans="2:15" s="1" customFormat="1" x14ac:dyDescent="0.35">
      <c r="B94" s="55" t="s">
        <v>364</v>
      </c>
      <c r="C94"/>
      <c r="D94"/>
      <c r="E94"/>
      <c r="F94"/>
      <c r="O94" s="6"/>
    </row>
    <row r="95" spans="2:15" s="1" customFormat="1" ht="3" customHeight="1" x14ac:dyDescent="0.35">
      <c r="B95" s="14"/>
      <c r="C95"/>
      <c r="D95"/>
      <c r="E95"/>
      <c r="F95"/>
      <c r="G95" s="23"/>
      <c r="H95" s="23"/>
      <c r="I95" s="23"/>
      <c r="J95" s="23"/>
      <c r="K95" s="23"/>
      <c r="L95" s="23"/>
      <c r="M95" s="23"/>
      <c r="N95" s="23"/>
      <c r="O95" s="37"/>
    </row>
    <row r="96" spans="2:15" s="1" customFormat="1" x14ac:dyDescent="0.35">
      <c r="B96" s="38" t="s">
        <v>359</v>
      </c>
      <c r="C96"/>
      <c r="D96"/>
      <c r="E96"/>
      <c r="F96"/>
      <c r="G96" s="109">
        <f>SUM(G97:G132)</f>
        <v>0</v>
      </c>
      <c r="H96" s="109">
        <f t="shared" ref="H96:O96" si="4">SUM(H97:H132)</f>
        <v>0</v>
      </c>
      <c r="I96" s="109">
        <f t="shared" si="4"/>
        <v>0</v>
      </c>
      <c r="J96" s="109">
        <f t="shared" si="4"/>
        <v>0</v>
      </c>
      <c r="K96" s="109">
        <f t="shared" si="4"/>
        <v>0</v>
      </c>
      <c r="L96" s="109">
        <f t="shared" si="4"/>
        <v>0</v>
      </c>
      <c r="M96" s="109">
        <f t="shared" si="4"/>
        <v>0</v>
      </c>
      <c r="N96" s="109">
        <f t="shared" si="4"/>
        <v>0</v>
      </c>
      <c r="O96" s="110">
        <f t="shared" si="4"/>
        <v>0</v>
      </c>
    </row>
    <row r="97" spans="2:15" s="1" customFormat="1" x14ac:dyDescent="0.35">
      <c r="B97" s="156">
        <f t="shared" ref="B97:B132" si="5">B53</f>
        <v>0</v>
      </c>
      <c r="C97"/>
      <c r="D97"/>
      <c r="E97"/>
      <c r="F97"/>
      <c r="G97" s="77"/>
      <c r="H97" s="77"/>
      <c r="I97" s="77"/>
      <c r="J97" s="77"/>
      <c r="K97" s="77"/>
      <c r="L97" s="77"/>
      <c r="M97" s="77"/>
      <c r="N97" s="77"/>
      <c r="O97" s="112"/>
    </row>
    <row r="98" spans="2:15" s="1" customFormat="1" x14ac:dyDescent="0.35">
      <c r="B98" s="157">
        <f t="shared" si="5"/>
        <v>0</v>
      </c>
      <c r="C98"/>
      <c r="D98"/>
      <c r="E98"/>
      <c r="F98"/>
      <c r="G98" s="78"/>
      <c r="H98" s="78"/>
      <c r="I98" s="78"/>
      <c r="J98" s="78"/>
      <c r="K98" s="78"/>
      <c r="L98" s="78"/>
      <c r="M98" s="78"/>
      <c r="N98" s="78"/>
      <c r="O98" s="114"/>
    </row>
    <row r="99" spans="2:15" s="1" customFormat="1" x14ac:dyDescent="0.35">
      <c r="B99" s="157">
        <f t="shared" si="5"/>
        <v>0</v>
      </c>
      <c r="C99"/>
      <c r="D99"/>
      <c r="E99"/>
      <c r="F99"/>
      <c r="G99" s="78"/>
      <c r="H99" s="78"/>
      <c r="I99" s="78"/>
      <c r="J99" s="78"/>
      <c r="K99" s="78"/>
      <c r="L99" s="78"/>
      <c r="M99" s="78"/>
      <c r="N99" s="78"/>
      <c r="O99" s="114"/>
    </row>
    <row r="100" spans="2:15" s="1" customFormat="1" x14ac:dyDescent="0.35">
      <c r="B100" s="157">
        <f t="shared" si="5"/>
        <v>0</v>
      </c>
      <c r="C100"/>
      <c r="D100"/>
      <c r="E100"/>
      <c r="F100"/>
      <c r="G100" s="78"/>
      <c r="H100" s="78"/>
      <c r="I100" s="78"/>
      <c r="J100" s="78"/>
      <c r="K100" s="78"/>
      <c r="L100" s="78"/>
      <c r="M100" s="78"/>
      <c r="N100" s="78"/>
      <c r="O100" s="114"/>
    </row>
    <row r="101" spans="2:15" s="1" customFormat="1" x14ac:dyDescent="0.35">
      <c r="B101" s="157">
        <f t="shared" si="5"/>
        <v>0</v>
      </c>
      <c r="C101"/>
      <c r="D101"/>
      <c r="E101"/>
      <c r="F101"/>
      <c r="G101" s="78"/>
      <c r="H101" s="78"/>
      <c r="I101" s="78"/>
      <c r="J101" s="78"/>
      <c r="K101" s="78"/>
      <c r="L101" s="78"/>
      <c r="M101" s="78"/>
      <c r="N101" s="78"/>
      <c r="O101" s="114"/>
    </row>
    <row r="102" spans="2:15" s="1" customFormat="1" x14ac:dyDescent="0.35">
      <c r="B102" s="157">
        <f t="shared" si="5"/>
        <v>0</v>
      </c>
      <c r="C102"/>
      <c r="D102"/>
      <c r="E102"/>
      <c r="F102"/>
      <c r="G102" s="78"/>
      <c r="H102" s="78"/>
      <c r="I102" s="78"/>
      <c r="J102" s="78"/>
      <c r="K102" s="78"/>
      <c r="L102" s="78"/>
      <c r="M102" s="78"/>
      <c r="N102" s="78"/>
      <c r="O102" s="114"/>
    </row>
    <row r="103" spans="2:15" s="1" customFormat="1" x14ac:dyDescent="0.35">
      <c r="B103" s="157">
        <f t="shared" si="5"/>
        <v>0</v>
      </c>
      <c r="C103"/>
      <c r="D103"/>
      <c r="E103"/>
      <c r="F103"/>
      <c r="G103" s="78"/>
      <c r="H103" s="78"/>
      <c r="I103" s="78"/>
      <c r="J103" s="78"/>
      <c r="K103" s="78"/>
      <c r="L103" s="78"/>
      <c r="M103" s="78"/>
      <c r="N103" s="78"/>
      <c r="O103" s="114"/>
    </row>
    <row r="104" spans="2:15" s="1" customFormat="1" x14ac:dyDescent="0.35">
      <c r="B104" s="157">
        <f t="shared" si="5"/>
        <v>0</v>
      </c>
      <c r="C104"/>
      <c r="D104"/>
      <c r="E104"/>
      <c r="F104"/>
      <c r="G104" s="78"/>
      <c r="H104" s="78"/>
      <c r="I104" s="78"/>
      <c r="J104" s="78"/>
      <c r="K104" s="78"/>
      <c r="L104" s="78"/>
      <c r="M104" s="78"/>
      <c r="N104" s="78"/>
      <c r="O104" s="114"/>
    </row>
    <row r="105" spans="2:15" s="1" customFormat="1" x14ac:dyDescent="0.35">
      <c r="B105" s="157">
        <f t="shared" si="5"/>
        <v>0</v>
      </c>
      <c r="C105"/>
      <c r="D105"/>
      <c r="E105"/>
      <c r="F105"/>
      <c r="G105" s="78"/>
      <c r="H105" s="78"/>
      <c r="I105" s="78"/>
      <c r="J105" s="78"/>
      <c r="K105" s="78"/>
      <c r="L105" s="78"/>
      <c r="M105" s="78"/>
      <c r="N105" s="78"/>
      <c r="O105" s="114"/>
    </row>
    <row r="106" spans="2:15" s="1" customFormat="1" x14ac:dyDescent="0.35">
      <c r="B106" s="157">
        <f t="shared" si="5"/>
        <v>0</v>
      </c>
      <c r="C106"/>
      <c r="D106"/>
      <c r="E106"/>
      <c r="F106"/>
      <c r="G106" s="78"/>
      <c r="H106" s="78"/>
      <c r="I106" s="78"/>
      <c r="J106" s="78"/>
      <c r="K106" s="78"/>
      <c r="L106" s="78"/>
      <c r="M106" s="78"/>
      <c r="N106" s="78"/>
      <c r="O106" s="114"/>
    </row>
    <row r="107" spans="2:15" s="1" customFormat="1" x14ac:dyDescent="0.35">
      <c r="B107" s="157">
        <f t="shared" si="5"/>
        <v>0</v>
      </c>
      <c r="C107"/>
      <c r="D107"/>
      <c r="E107"/>
      <c r="F107"/>
      <c r="G107" s="78"/>
      <c r="H107" s="78"/>
      <c r="I107" s="78"/>
      <c r="J107" s="78"/>
      <c r="K107" s="78"/>
      <c r="L107" s="78"/>
      <c r="M107" s="78"/>
      <c r="N107" s="78"/>
      <c r="O107" s="114"/>
    </row>
    <row r="108" spans="2:15" s="1" customFormat="1" x14ac:dyDescent="0.35">
      <c r="B108" s="157">
        <f t="shared" si="5"/>
        <v>0</v>
      </c>
      <c r="C108"/>
      <c r="D108"/>
      <c r="E108"/>
      <c r="F108"/>
      <c r="G108" s="78"/>
      <c r="H108" s="78"/>
      <c r="I108" s="78"/>
      <c r="J108" s="78"/>
      <c r="K108" s="78"/>
      <c r="L108" s="78"/>
      <c r="M108" s="78"/>
      <c r="N108" s="78"/>
      <c r="O108" s="114"/>
    </row>
    <row r="109" spans="2:15" s="1" customFormat="1" x14ac:dyDescent="0.35">
      <c r="B109" s="157">
        <f t="shared" si="5"/>
        <v>0</v>
      </c>
      <c r="C109"/>
      <c r="D109"/>
      <c r="E109"/>
      <c r="F109"/>
      <c r="G109" s="78"/>
      <c r="H109" s="78"/>
      <c r="I109" s="78"/>
      <c r="J109" s="78"/>
      <c r="K109" s="78"/>
      <c r="L109" s="78"/>
      <c r="M109" s="78"/>
      <c r="N109" s="78"/>
      <c r="O109" s="114"/>
    </row>
    <row r="110" spans="2:15" s="1" customFormat="1" x14ac:dyDescent="0.35">
      <c r="B110" s="157">
        <f t="shared" si="5"/>
        <v>0</v>
      </c>
      <c r="C110"/>
      <c r="D110"/>
      <c r="E110"/>
      <c r="F110"/>
      <c r="G110" s="78"/>
      <c r="H110" s="78"/>
      <c r="I110" s="78"/>
      <c r="J110" s="78"/>
      <c r="K110" s="78"/>
      <c r="L110" s="78"/>
      <c r="M110" s="78"/>
      <c r="N110" s="78"/>
      <c r="O110" s="114"/>
    </row>
    <row r="111" spans="2:15" s="1" customFormat="1" x14ac:dyDescent="0.35">
      <c r="B111" s="157">
        <f t="shared" si="5"/>
        <v>0</v>
      </c>
      <c r="C111"/>
      <c r="D111"/>
      <c r="E111"/>
      <c r="F111"/>
      <c r="G111" s="78"/>
      <c r="H111" s="78"/>
      <c r="I111" s="78"/>
      <c r="J111" s="78"/>
      <c r="K111" s="78"/>
      <c r="L111" s="78"/>
      <c r="M111" s="78"/>
      <c r="N111" s="78"/>
      <c r="O111" s="114"/>
    </row>
    <row r="112" spans="2:15" s="1" customFormat="1" x14ac:dyDescent="0.35">
      <c r="B112" s="157">
        <f t="shared" si="5"/>
        <v>0</v>
      </c>
      <c r="C112"/>
      <c r="D112"/>
      <c r="E112"/>
      <c r="F112"/>
      <c r="G112" s="78"/>
      <c r="H112" s="78"/>
      <c r="I112" s="78"/>
      <c r="J112" s="78"/>
      <c r="K112" s="78"/>
      <c r="L112" s="78"/>
      <c r="M112" s="78"/>
      <c r="N112" s="78"/>
      <c r="O112" s="114"/>
    </row>
    <row r="113" spans="2:15" s="1" customFormat="1" x14ac:dyDescent="0.35">
      <c r="B113" s="157">
        <f t="shared" si="5"/>
        <v>0</v>
      </c>
      <c r="C113"/>
      <c r="D113"/>
      <c r="E113"/>
      <c r="F113"/>
      <c r="G113" s="78"/>
      <c r="H113" s="78"/>
      <c r="I113" s="78"/>
      <c r="J113" s="78"/>
      <c r="K113" s="78"/>
      <c r="L113" s="78"/>
      <c r="M113" s="78"/>
      <c r="N113" s="78"/>
      <c r="O113" s="114"/>
    </row>
    <row r="114" spans="2:15" s="1" customFormat="1" x14ac:dyDescent="0.35">
      <c r="B114" s="157">
        <f t="shared" si="5"/>
        <v>0</v>
      </c>
      <c r="C114"/>
      <c r="D114"/>
      <c r="E114"/>
      <c r="F114"/>
      <c r="G114" s="78"/>
      <c r="H114" s="78"/>
      <c r="I114" s="78"/>
      <c r="J114" s="78"/>
      <c r="K114" s="78"/>
      <c r="L114" s="78"/>
      <c r="M114" s="78"/>
      <c r="N114" s="78"/>
      <c r="O114" s="114"/>
    </row>
    <row r="115" spans="2:15" s="1" customFormat="1" x14ac:dyDescent="0.35">
      <c r="B115" s="157">
        <f t="shared" si="5"/>
        <v>0</v>
      </c>
      <c r="C115"/>
      <c r="D115"/>
      <c r="E115"/>
      <c r="F115"/>
      <c r="G115" s="78"/>
      <c r="H115" s="78"/>
      <c r="I115" s="78"/>
      <c r="J115" s="78"/>
      <c r="K115" s="78"/>
      <c r="L115" s="78"/>
      <c r="M115" s="78"/>
      <c r="N115" s="78"/>
      <c r="O115" s="114"/>
    </row>
    <row r="116" spans="2:15" s="1" customFormat="1" x14ac:dyDescent="0.35">
      <c r="B116" s="157">
        <f t="shared" si="5"/>
        <v>0</v>
      </c>
      <c r="C116"/>
      <c r="D116"/>
      <c r="E116"/>
      <c r="F116"/>
      <c r="G116" s="78"/>
      <c r="H116" s="78"/>
      <c r="I116" s="78"/>
      <c r="J116" s="78"/>
      <c r="K116" s="78"/>
      <c r="L116" s="78"/>
      <c r="M116" s="78"/>
      <c r="N116" s="78"/>
      <c r="O116" s="114"/>
    </row>
    <row r="117" spans="2:15" s="1" customFormat="1" x14ac:dyDescent="0.35">
      <c r="B117" s="157">
        <f t="shared" si="5"/>
        <v>0</v>
      </c>
      <c r="C117"/>
      <c r="D117"/>
      <c r="E117"/>
      <c r="F117"/>
      <c r="G117" s="78"/>
      <c r="H117" s="78"/>
      <c r="I117" s="78"/>
      <c r="J117" s="78"/>
      <c r="K117" s="78"/>
      <c r="L117" s="78"/>
      <c r="M117" s="78"/>
      <c r="N117" s="78"/>
      <c r="O117" s="114"/>
    </row>
    <row r="118" spans="2:15" s="1" customFormat="1" x14ac:dyDescent="0.35">
      <c r="B118" s="157">
        <f t="shared" si="5"/>
        <v>0</v>
      </c>
      <c r="C118"/>
      <c r="D118"/>
      <c r="E118"/>
      <c r="F118"/>
      <c r="G118" s="78"/>
      <c r="H118" s="78"/>
      <c r="I118" s="78"/>
      <c r="J118" s="78"/>
      <c r="K118" s="78"/>
      <c r="L118" s="78"/>
      <c r="M118" s="78"/>
      <c r="N118" s="78"/>
      <c r="O118" s="114"/>
    </row>
    <row r="119" spans="2:15" s="1" customFormat="1" x14ac:dyDescent="0.35">
      <c r="B119" s="157">
        <f t="shared" si="5"/>
        <v>0</v>
      </c>
      <c r="C119"/>
      <c r="D119"/>
      <c r="E119"/>
      <c r="F119"/>
      <c r="G119" s="78"/>
      <c r="H119" s="78"/>
      <c r="I119" s="78"/>
      <c r="J119" s="78"/>
      <c r="K119" s="78"/>
      <c r="L119" s="78"/>
      <c r="M119" s="78"/>
      <c r="N119" s="78"/>
      <c r="O119" s="114"/>
    </row>
    <row r="120" spans="2:15" s="1" customFormat="1" x14ac:dyDescent="0.35">
      <c r="B120" s="157">
        <f t="shared" si="5"/>
        <v>0</v>
      </c>
      <c r="C120"/>
      <c r="D120"/>
      <c r="E120"/>
      <c r="F120"/>
      <c r="G120" s="78"/>
      <c r="H120" s="78"/>
      <c r="I120" s="78"/>
      <c r="J120" s="78"/>
      <c r="K120" s="78"/>
      <c r="L120" s="78"/>
      <c r="M120" s="78"/>
      <c r="N120" s="78"/>
      <c r="O120" s="114"/>
    </row>
    <row r="121" spans="2:15" s="1" customFormat="1" x14ac:dyDescent="0.35">
      <c r="B121" s="157">
        <f t="shared" si="5"/>
        <v>0</v>
      </c>
      <c r="C121"/>
      <c r="D121"/>
      <c r="E121"/>
      <c r="F121"/>
      <c r="G121" s="78"/>
      <c r="H121" s="78"/>
      <c r="I121" s="78"/>
      <c r="J121" s="78"/>
      <c r="K121" s="78"/>
      <c r="L121" s="78"/>
      <c r="M121" s="78"/>
      <c r="N121" s="78"/>
      <c r="O121" s="114"/>
    </row>
    <row r="122" spans="2:15" s="1" customFormat="1" x14ac:dyDescent="0.35">
      <c r="B122" s="157">
        <f t="shared" si="5"/>
        <v>0</v>
      </c>
      <c r="C122"/>
      <c r="D122"/>
      <c r="E122"/>
      <c r="F122"/>
      <c r="G122" s="78"/>
      <c r="H122" s="78"/>
      <c r="I122" s="78"/>
      <c r="J122" s="78"/>
      <c r="K122" s="78"/>
      <c r="L122" s="78"/>
      <c r="M122" s="78"/>
      <c r="N122" s="78"/>
      <c r="O122" s="114"/>
    </row>
    <row r="123" spans="2:15" s="1" customFormat="1" x14ac:dyDescent="0.35">
      <c r="B123" s="157">
        <f t="shared" si="5"/>
        <v>0</v>
      </c>
      <c r="C123"/>
      <c r="D123"/>
      <c r="E123"/>
      <c r="F123"/>
      <c r="G123" s="78"/>
      <c r="H123" s="78"/>
      <c r="I123" s="78"/>
      <c r="J123" s="78"/>
      <c r="K123" s="78"/>
      <c r="L123" s="78"/>
      <c r="M123" s="78"/>
      <c r="N123" s="78"/>
      <c r="O123" s="114"/>
    </row>
    <row r="124" spans="2:15" s="1" customFormat="1" x14ac:dyDescent="0.35">
      <c r="B124" s="157">
        <f t="shared" si="5"/>
        <v>0</v>
      </c>
      <c r="C124"/>
      <c r="D124"/>
      <c r="E124"/>
      <c r="F124"/>
      <c r="G124" s="78"/>
      <c r="H124" s="78"/>
      <c r="I124" s="78"/>
      <c r="J124" s="78"/>
      <c r="K124" s="78"/>
      <c r="L124" s="78"/>
      <c r="M124" s="78"/>
      <c r="N124" s="78"/>
      <c r="O124" s="114"/>
    </row>
    <row r="125" spans="2:15" s="1" customFormat="1" x14ac:dyDescent="0.35">
      <c r="B125" s="157">
        <f t="shared" si="5"/>
        <v>0</v>
      </c>
      <c r="C125"/>
      <c r="D125"/>
      <c r="E125"/>
      <c r="F125"/>
      <c r="G125" s="78"/>
      <c r="H125" s="78"/>
      <c r="I125" s="78"/>
      <c r="J125" s="78"/>
      <c r="K125" s="78"/>
      <c r="L125" s="78"/>
      <c r="M125" s="78"/>
      <c r="N125" s="78"/>
      <c r="O125" s="114"/>
    </row>
    <row r="126" spans="2:15" s="1" customFormat="1" x14ac:dyDescent="0.35">
      <c r="B126" s="157">
        <f t="shared" si="5"/>
        <v>0</v>
      </c>
      <c r="C126"/>
      <c r="D126"/>
      <c r="E126"/>
      <c r="F126"/>
      <c r="G126" s="78"/>
      <c r="H126" s="78"/>
      <c r="I126" s="78"/>
      <c r="J126" s="78"/>
      <c r="K126" s="78"/>
      <c r="L126" s="78"/>
      <c r="M126" s="78"/>
      <c r="N126" s="78"/>
      <c r="O126" s="114"/>
    </row>
    <row r="127" spans="2:15" s="1" customFormat="1" x14ac:dyDescent="0.35">
      <c r="B127" s="157">
        <f t="shared" si="5"/>
        <v>0</v>
      </c>
      <c r="C127"/>
      <c r="D127"/>
      <c r="E127"/>
      <c r="F127"/>
      <c r="G127" s="78"/>
      <c r="H127" s="78"/>
      <c r="I127" s="78"/>
      <c r="J127" s="78"/>
      <c r="K127" s="78"/>
      <c r="L127" s="78"/>
      <c r="M127" s="78"/>
      <c r="N127" s="78"/>
      <c r="O127" s="114"/>
    </row>
    <row r="128" spans="2:15" s="1" customFormat="1" x14ac:dyDescent="0.35">
      <c r="B128" s="157">
        <f t="shared" si="5"/>
        <v>0</v>
      </c>
      <c r="C128"/>
      <c r="D128"/>
      <c r="E128"/>
      <c r="F128"/>
      <c r="G128" s="78"/>
      <c r="H128" s="78"/>
      <c r="I128" s="78"/>
      <c r="J128" s="78"/>
      <c r="K128" s="78"/>
      <c r="L128" s="78"/>
      <c r="M128" s="78"/>
      <c r="N128" s="78"/>
      <c r="O128" s="114"/>
    </row>
    <row r="129" spans="2:15" s="1" customFormat="1" x14ac:dyDescent="0.35">
      <c r="B129" s="157">
        <f t="shared" si="5"/>
        <v>0</v>
      </c>
      <c r="C129"/>
      <c r="D129"/>
      <c r="E129"/>
      <c r="F129"/>
      <c r="G129" s="78"/>
      <c r="H129" s="78"/>
      <c r="I129" s="78"/>
      <c r="J129" s="78"/>
      <c r="K129" s="78"/>
      <c r="L129" s="78"/>
      <c r="M129" s="78"/>
      <c r="N129" s="78"/>
      <c r="O129" s="114"/>
    </row>
    <row r="130" spans="2:15" s="1" customFormat="1" x14ac:dyDescent="0.35">
      <c r="B130" s="157">
        <f t="shared" si="5"/>
        <v>0</v>
      </c>
      <c r="C130"/>
      <c r="D130"/>
      <c r="E130"/>
      <c r="F130"/>
      <c r="G130" s="78"/>
      <c r="H130" s="78"/>
      <c r="I130" s="78"/>
      <c r="J130" s="78"/>
      <c r="K130" s="78"/>
      <c r="L130" s="78"/>
      <c r="M130" s="78"/>
      <c r="N130" s="78"/>
      <c r="O130" s="114"/>
    </row>
    <row r="131" spans="2:15" s="1" customFormat="1" x14ac:dyDescent="0.35">
      <c r="B131" s="157">
        <f t="shared" si="5"/>
        <v>0</v>
      </c>
      <c r="C131"/>
      <c r="D131"/>
      <c r="E131"/>
      <c r="F131"/>
      <c r="G131" s="78"/>
      <c r="H131" s="78"/>
      <c r="I131" s="78"/>
      <c r="J131" s="78"/>
      <c r="K131" s="78"/>
      <c r="L131" s="78"/>
      <c r="M131" s="78"/>
      <c r="N131" s="78"/>
      <c r="O131" s="114"/>
    </row>
    <row r="132" spans="2:15" s="1" customFormat="1" x14ac:dyDescent="0.35">
      <c r="B132" s="158">
        <f t="shared" si="5"/>
        <v>0</v>
      </c>
      <c r="C132"/>
      <c r="D132"/>
      <c r="E132"/>
      <c r="F132"/>
      <c r="G132" s="79"/>
      <c r="H132" s="79"/>
      <c r="I132" s="79"/>
      <c r="J132" s="79"/>
      <c r="K132" s="79"/>
      <c r="L132" s="79"/>
      <c r="M132" s="79"/>
      <c r="N132" s="78"/>
      <c r="O132" s="114"/>
    </row>
    <row r="133" spans="2:15" s="1" customFormat="1" x14ac:dyDescent="0.35">
      <c r="B133" s="5" t="s">
        <v>365</v>
      </c>
      <c r="C133"/>
      <c r="D133"/>
      <c r="E133"/>
      <c r="F133"/>
      <c r="G133" s="79"/>
      <c r="H133" s="79"/>
      <c r="I133" s="79"/>
      <c r="J133" s="79"/>
      <c r="K133" s="79"/>
      <c r="L133" s="79"/>
      <c r="M133" s="79"/>
      <c r="N133" s="78"/>
      <c r="O133" s="114"/>
    </row>
    <row r="134" spans="2:15" s="1" customFormat="1" x14ac:dyDescent="0.35">
      <c r="B134" s="5" t="s">
        <v>366</v>
      </c>
      <c r="C134"/>
      <c r="D134"/>
      <c r="E134"/>
      <c r="F134"/>
      <c r="G134" s="79"/>
      <c r="H134" s="79"/>
      <c r="I134" s="79"/>
      <c r="J134" s="79"/>
      <c r="K134" s="79"/>
      <c r="L134" s="79"/>
      <c r="M134" s="79"/>
      <c r="N134" s="78"/>
      <c r="O134" s="114"/>
    </row>
    <row r="135" spans="2:15" s="1" customFormat="1" x14ac:dyDescent="0.35">
      <c r="B135" s="5" t="s">
        <v>367</v>
      </c>
      <c r="C135"/>
      <c r="D135"/>
      <c r="E135"/>
      <c r="F135"/>
      <c r="G135" s="79"/>
      <c r="H135" s="79"/>
      <c r="I135" s="79"/>
      <c r="J135" s="79"/>
      <c r="K135" s="79"/>
      <c r="L135" s="79"/>
      <c r="M135" s="79"/>
      <c r="N135" s="78"/>
      <c r="O135" s="114"/>
    </row>
    <row r="136" spans="2:15" s="1" customFormat="1" x14ac:dyDescent="0.35">
      <c r="B136" s="5" t="s">
        <v>368</v>
      </c>
      <c r="C136"/>
      <c r="D136"/>
      <c r="E136"/>
      <c r="F136"/>
      <c r="G136" s="79"/>
      <c r="H136" s="79"/>
      <c r="I136" s="79"/>
      <c r="J136" s="79"/>
      <c r="K136" s="79"/>
      <c r="L136" s="79"/>
      <c r="M136" s="79"/>
      <c r="N136" s="78"/>
      <c r="O136" s="114"/>
    </row>
    <row r="137" spans="2:15" s="1" customFormat="1" x14ac:dyDescent="0.35">
      <c r="B137" s="5" t="s">
        <v>369</v>
      </c>
      <c r="C137"/>
      <c r="D137"/>
      <c r="E137"/>
      <c r="F137"/>
      <c r="G137" s="79"/>
      <c r="H137" s="79"/>
      <c r="I137" s="79"/>
      <c r="J137" s="79"/>
      <c r="K137" s="79"/>
      <c r="L137" s="79"/>
      <c r="M137" s="79"/>
      <c r="N137" s="78"/>
      <c r="O137" s="114"/>
    </row>
    <row r="138" spans="2:15" s="1" customFormat="1" x14ac:dyDescent="0.35">
      <c r="B138" s="5" t="s">
        <v>370</v>
      </c>
      <c r="C138"/>
      <c r="D138"/>
      <c r="E138"/>
      <c r="F138"/>
      <c r="G138" s="79"/>
      <c r="H138" s="79"/>
      <c r="I138" s="79"/>
      <c r="J138" s="79"/>
      <c r="K138" s="79"/>
      <c r="L138" s="79"/>
      <c r="M138" s="79"/>
      <c r="N138" s="78"/>
      <c r="O138" s="114"/>
    </row>
    <row r="139" spans="2:15" s="1" customFormat="1" x14ac:dyDescent="0.35">
      <c r="B139" s="5" t="s">
        <v>371</v>
      </c>
      <c r="C139"/>
      <c r="D139"/>
      <c r="E139"/>
      <c r="F139"/>
      <c r="G139" s="79"/>
      <c r="H139" s="79"/>
      <c r="I139" s="79"/>
      <c r="J139" s="79"/>
      <c r="K139" s="79"/>
      <c r="L139" s="79"/>
      <c r="M139" s="79"/>
      <c r="N139" s="79"/>
      <c r="O139" s="116"/>
    </row>
    <row r="140" spans="2:15" s="1" customFormat="1" x14ac:dyDescent="0.35">
      <c r="B140" s="55" t="s">
        <v>344</v>
      </c>
      <c r="C140"/>
      <c r="D140"/>
      <c r="E140"/>
      <c r="F140"/>
      <c r="G140" s="23"/>
      <c r="H140" s="23"/>
      <c r="I140" s="23"/>
      <c r="J140" s="23"/>
      <c r="K140" s="23"/>
      <c r="L140" s="23"/>
      <c r="M140" s="23"/>
      <c r="N140" s="23"/>
      <c r="O140" s="37"/>
    </row>
    <row r="141" spans="2:15" s="1" customFormat="1" x14ac:dyDescent="0.35">
      <c r="B141" s="117"/>
      <c r="C141"/>
      <c r="D141"/>
      <c r="E141"/>
      <c r="F141"/>
      <c r="G141" s="77"/>
      <c r="H141" s="77"/>
      <c r="I141" s="77"/>
      <c r="J141" s="77"/>
      <c r="K141" s="77"/>
      <c r="L141" s="77"/>
      <c r="M141" s="77"/>
      <c r="N141" s="77"/>
      <c r="O141" s="112"/>
    </row>
    <row r="142" spans="2:15" s="1" customFormat="1" x14ac:dyDescent="0.35">
      <c r="B142" s="118"/>
      <c r="C142"/>
      <c r="D142"/>
      <c r="E142"/>
      <c r="F142"/>
      <c r="G142" s="78"/>
      <c r="H142" s="78"/>
      <c r="I142" s="78"/>
      <c r="J142" s="78"/>
      <c r="K142" s="78"/>
      <c r="L142" s="78"/>
      <c r="M142" s="78"/>
      <c r="N142" s="79"/>
      <c r="O142" s="116"/>
    </row>
    <row r="143" spans="2:15" s="1" customFormat="1" x14ac:dyDescent="0.35">
      <c r="B143" s="49"/>
      <c r="C143"/>
      <c r="D143"/>
      <c r="E143"/>
      <c r="F143"/>
      <c r="G143" s="23"/>
      <c r="H143" s="23"/>
      <c r="I143" s="23"/>
      <c r="J143" s="23"/>
      <c r="K143" s="23"/>
      <c r="L143" s="23"/>
      <c r="M143" s="23"/>
      <c r="N143" s="23"/>
      <c r="O143" s="37"/>
    </row>
    <row r="144" spans="2:15" s="1" customFormat="1" x14ac:dyDescent="0.35">
      <c r="B144" s="35" t="s">
        <v>375</v>
      </c>
      <c r="C144"/>
      <c r="D144"/>
      <c r="E144"/>
      <c r="F144"/>
      <c r="G144" s="23"/>
      <c r="H144" s="23"/>
      <c r="I144" s="23"/>
      <c r="J144" s="23"/>
      <c r="K144" s="23"/>
      <c r="L144" s="23"/>
      <c r="M144" s="23"/>
      <c r="N144" s="23"/>
      <c r="O144" s="37"/>
    </row>
    <row r="145" spans="1:16" s="1" customFormat="1" ht="8.15" customHeight="1" x14ac:dyDescent="0.35">
      <c r="B145" s="35"/>
      <c r="C145"/>
      <c r="D145"/>
      <c r="E145"/>
      <c r="F145"/>
      <c r="G145" s="23"/>
      <c r="H145" s="23"/>
      <c r="I145" s="23"/>
      <c r="J145" s="23"/>
      <c r="K145" s="23"/>
      <c r="L145" s="23"/>
      <c r="M145" s="23"/>
      <c r="N145" s="23"/>
      <c r="O145" s="37"/>
    </row>
    <row r="146" spans="1:16" s="1" customFormat="1" x14ac:dyDescent="0.35">
      <c r="B146" s="36" t="s">
        <v>418</v>
      </c>
      <c r="C146"/>
      <c r="D146"/>
      <c r="E146"/>
      <c r="F146"/>
      <c r="G146" s="23"/>
      <c r="H146" s="23"/>
      <c r="I146" s="23"/>
      <c r="J146" s="23"/>
      <c r="K146" s="23"/>
      <c r="L146" s="23"/>
      <c r="M146" s="23"/>
      <c r="N146" s="23"/>
      <c r="O146" s="37"/>
    </row>
    <row r="147" spans="1:16" s="1" customFormat="1" x14ac:dyDescent="0.35">
      <c r="B147" s="38" t="s">
        <v>425</v>
      </c>
      <c r="C147"/>
      <c r="D147"/>
      <c r="E147"/>
      <c r="F147"/>
      <c r="G147" s="77"/>
      <c r="H147" s="77"/>
      <c r="I147" s="77"/>
      <c r="J147" s="77"/>
      <c r="K147" s="77"/>
      <c r="L147" s="77"/>
      <c r="M147" s="77"/>
      <c r="N147" s="77"/>
      <c r="O147" s="112"/>
    </row>
    <row r="148" spans="1:16" s="1" customFormat="1" x14ac:dyDescent="0.35">
      <c r="B148" s="38" t="s">
        <v>426</v>
      </c>
      <c r="C148"/>
      <c r="D148"/>
      <c r="E148"/>
      <c r="F148"/>
      <c r="G148" s="77"/>
      <c r="H148" s="77"/>
      <c r="I148" s="77"/>
      <c r="J148" s="77"/>
      <c r="K148" s="77"/>
      <c r="L148" s="77"/>
      <c r="M148" s="77"/>
      <c r="N148" s="217"/>
      <c r="O148" s="218"/>
    </row>
    <row r="149" spans="1:16" s="1" customFormat="1" ht="5.15" customHeight="1" x14ac:dyDescent="0.35">
      <c r="B149" s="38"/>
      <c r="C149"/>
      <c r="D149"/>
      <c r="E149"/>
      <c r="F149"/>
      <c r="G149" s="23"/>
      <c r="H149" s="23"/>
      <c r="I149" s="23"/>
      <c r="J149" s="23"/>
      <c r="K149" s="23"/>
      <c r="L149" s="23"/>
      <c r="M149" s="23"/>
      <c r="N149" s="23"/>
      <c r="O149" s="37"/>
    </row>
    <row r="150" spans="1:16" s="1" customFormat="1" x14ac:dyDescent="0.35">
      <c r="B150" s="36" t="s">
        <v>420</v>
      </c>
      <c r="C150"/>
      <c r="D150"/>
      <c r="E150"/>
      <c r="F150"/>
      <c r="G150" s="23"/>
      <c r="H150" s="23"/>
      <c r="I150" s="23"/>
      <c r="J150" s="23"/>
      <c r="K150" s="23"/>
      <c r="L150" s="23"/>
      <c r="M150" s="23"/>
      <c r="N150" s="23"/>
      <c r="O150" s="37"/>
    </row>
    <row r="151" spans="1:16" s="1" customFormat="1" x14ac:dyDescent="0.35">
      <c r="B151" s="38" t="s">
        <v>425</v>
      </c>
      <c r="C151"/>
      <c r="D151"/>
      <c r="E151"/>
      <c r="F151"/>
      <c r="G151" s="77"/>
      <c r="H151" s="77"/>
      <c r="I151" s="77"/>
      <c r="J151" s="77"/>
      <c r="K151" s="77"/>
      <c r="L151" s="77"/>
      <c r="M151" s="77"/>
      <c r="N151" s="77"/>
      <c r="O151" s="112"/>
    </row>
    <row r="152" spans="1:16" s="1" customFormat="1" x14ac:dyDescent="0.35">
      <c r="B152" s="38" t="s">
        <v>426</v>
      </c>
      <c r="C152"/>
      <c r="D152"/>
      <c r="E152"/>
      <c r="F152"/>
      <c r="G152" s="77"/>
      <c r="H152" s="77"/>
      <c r="I152" s="77"/>
      <c r="J152" s="77"/>
      <c r="K152" s="77"/>
      <c r="L152" s="77"/>
      <c r="M152" s="77"/>
      <c r="N152" s="217"/>
      <c r="O152" s="218"/>
    </row>
    <row r="153" spans="1:16" s="1" customFormat="1" x14ac:dyDescent="0.35">
      <c r="B153" s="119"/>
      <c r="C153" s="28"/>
      <c r="D153" s="28"/>
      <c r="E153" s="28"/>
      <c r="F153" s="28"/>
      <c r="G153" s="120"/>
      <c r="H153" s="120"/>
      <c r="I153" s="120"/>
      <c r="J153" s="120"/>
      <c r="K153" s="120"/>
      <c r="L153" s="120"/>
      <c r="M153" s="120"/>
      <c r="N153" s="120"/>
      <c r="O153" s="121"/>
    </row>
    <row r="154" spans="1:16" s="1" customFormat="1" x14ac:dyDescent="0.35">
      <c r="B154" s="125"/>
      <c r="C154" s="30"/>
      <c r="D154" s="30"/>
      <c r="E154" s="30"/>
      <c r="F154" s="30"/>
      <c r="G154" s="125"/>
      <c r="H154" s="125"/>
      <c r="I154" s="125"/>
      <c r="J154" s="125"/>
      <c r="K154" s="125"/>
      <c r="L154" s="125"/>
      <c r="M154" s="125"/>
      <c r="N154" s="125"/>
      <c r="O154" s="125"/>
    </row>
    <row r="155" spans="1:16" x14ac:dyDescent="0.35">
      <c r="A155" t="s">
        <v>327</v>
      </c>
      <c r="B155" t="s">
        <v>327</v>
      </c>
      <c r="C155" t="s">
        <v>327</v>
      </c>
      <c r="D155" t="s">
        <v>327</v>
      </c>
      <c r="E155" t="s">
        <v>327</v>
      </c>
      <c r="F155" t="s">
        <v>327</v>
      </c>
      <c r="G155" t="s">
        <v>327</v>
      </c>
      <c r="H155" t="s">
        <v>327</v>
      </c>
      <c r="I155" t="s">
        <v>327</v>
      </c>
      <c r="J155" t="s">
        <v>327</v>
      </c>
      <c r="K155" t="s">
        <v>327</v>
      </c>
      <c r="L155" t="s">
        <v>327</v>
      </c>
      <c r="M155" t="s">
        <v>327</v>
      </c>
      <c r="N155" t="s">
        <v>327</v>
      </c>
      <c r="O155" t="s">
        <v>327</v>
      </c>
      <c r="P155" t="s">
        <v>327</v>
      </c>
    </row>
    <row r="156" spans="1:16" x14ac:dyDescent="0.35"/>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sheetData>
  <mergeCells count="3">
    <mergeCell ref="D2:O2"/>
    <mergeCell ref="B4:O4"/>
    <mergeCell ref="B8:O14"/>
  </mergeCells>
  <dataValidations count="1">
    <dataValidation type="list" errorStyle="warning" allowBlank="1" showInputMessage="1" showErrorMessage="1" errorTitle="Município não existente" error="Por favor selecionar o município a partir da lista." sqref="B53:B88" xr:uid="{00000000-0002-0000-1100-000000000000}">
      <formula1>Municípios</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P165"/>
  <sheetViews>
    <sheetView showGridLines="0" zoomScale="85" zoomScaleNormal="85" workbookViewId="0">
      <pane ySplit="3" topLeftCell="A130" activePane="bottomLeft" state="frozen"/>
      <selection activeCell="C157" sqref="C157"/>
      <selection pane="bottomLeft" activeCell="D2" sqref="D2:O2"/>
    </sheetView>
  </sheetViews>
  <sheetFormatPr defaultColWidth="0" defaultRowHeight="14.5" zeroHeight="1" x14ac:dyDescent="0.35"/>
  <cols>
    <col min="1" max="1" width="2.81640625" customWidth="1"/>
    <col min="2" max="2" width="48.54296875" customWidth="1"/>
    <col min="3" max="3" width="19.453125" customWidth="1"/>
    <col min="4" max="4" width="17.453125" customWidth="1"/>
    <col min="5" max="5" width="14.81640625" customWidth="1"/>
    <col min="6" max="6" width="1.54296875" customWidth="1"/>
    <col min="7" max="15" width="15.1796875" customWidth="1"/>
    <col min="16" max="16" width="2.81640625" customWidth="1"/>
  </cols>
  <sheetData>
    <row r="1" spans="2:15" x14ac:dyDescent="0.35"/>
    <row r="2" spans="2:15" s="2" customFormat="1" ht="30" customHeight="1" x14ac:dyDescent="0.35">
      <c r="B2" s="309" t="s">
        <v>403</v>
      </c>
      <c r="C2" s="308"/>
      <c r="D2" s="441" t="s">
        <v>404</v>
      </c>
      <c r="E2" s="441"/>
      <c r="F2" s="441"/>
      <c r="G2" s="441"/>
      <c r="H2" s="441"/>
      <c r="I2" s="441"/>
      <c r="J2" s="441"/>
      <c r="K2" s="441"/>
      <c r="L2" s="441"/>
      <c r="M2" s="441"/>
      <c r="N2" s="441"/>
      <c r="O2" s="442"/>
    </row>
    <row r="3" spans="2:15" x14ac:dyDescent="0.35"/>
    <row r="4" spans="2:15" ht="30" customHeight="1" x14ac:dyDescent="0.35">
      <c r="B4" s="443" t="s">
        <v>405</v>
      </c>
      <c r="C4" s="444"/>
      <c r="D4" s="444"/>
      <c r="E4" s="444"/>
      <c r="F4" s="444"/>
      <c r="G4" s="444"/>
      <c r="H4" s="444"/>
      <c r="I4" s="444"/>
      <c r="J4" s="444"/>
      <c r="K4" s="444"/>
      <c r="L4" s="444"/>
      <c r="M4" s="444"/>
      <c r="N4" s="444"/>
      <c r="O4" s="445"/>
    </row>
    <row r="5" spans="2:15" ht="15.5" x14ac:dyDescent="0.35">
      <c r="B5" s="41" t="s">
        <v>406</v>
      </c>
      <c r="C5" s="44"/>
      <c r="D5" s="40"/>
      <c r="E5" s="40"/>
      <c r="F5" s="40"/>
      <c r="G5" s="40"/>
      <c r="H5" s="40"/>
      <c r="I5" s="40"/>
      <c r="J5" s="40"/>
      <c r="K5" s="40"/>
      <c r="L5" s="40"/>
      <c r="M5" s="40"/>
      <c r="N5" s="40"/>
      <c r="O5" s="25"/>
    </row>
    <row r="6" spans="2:15" ht="15.5" x14ac:dyDescent="0.35">
      <c r="B6" s="42" t="s">
        <v>407</v>
      </c>
      <c r="C6" s="45"/>
      <c r="D6" s="40"/>
      <c r="E6" s="40"/>
      <c r="F6" s="40"/>
      <c r="G6" s="40"/>
      <c r="H6" s="40"/>
      <c r="I6" s="40"/>
      <c r="J6" s="40"/>
      <c r="K6" s="40"/>
      <c r="L6" s="40"/>
      <c r="M6" s="40"/>
      <c r="N6" s="40"/>
      <c r="O6" s="25"/>
    </row>
    <row r="7" spans="2:15" ht="15.5" x14ac:dyDescent="0.35">
      <c r="B7" s="43"/>
      <c r="C7" s="46"/>
      <c r="D7" s="40"/>
      <c r="E7" s="40"/>
      <c r="F7" s="40"/>
      <c r="G7" s="40"/>
      <c r="H7" s="40"/>
      <c r="I7" s="40"/>
      <c r="J7" s="40"/>
      <c r="K7" s="40"/>
      <c r="L7" s="40"/>
      <c r="M7" s="40"/>
      <c r="N7" s="40"/>
      <c r="O7" s="25"/>
    </row>
    <row r="8" spans="2:15" x14ac:dyDescent="0.35">
      <c r="B8" s="456"/>
      <c r="C8" s="457"/>
      <c r="D8" s="457"/>
      <c r="E8" s="457"/>
      <c r="F8" s="457"/>
      <c r="G8" s="457"/>
      <c r="H8" s="457"/>
      <c r="I8" s="457"/>
      <c r="J8" s="457"/>
      <c r="K8" s="457"/>
      <c r="L8" s="457"/>
      <c r="M8" s="457"/>
      <c r="N8" s="457"/>
      <c r="O8" s="458"/>
    </row>
    <row r="9" spans="2:15" x14ac:dyDescent="0.35">
      <c r="B9" s="456"/>
      <c r="C9" s="457"/>
      <c r="D9" s="457"/>
      <c r="E9" s="457"/>
      <c r="F9" s="457"/>
      <c r="G9" s="457"/>
      <c r="H9" s="457"/>
      <c r="I9" s="457"/>
      <c r="J9" s="457"/>
      <c r="K9" s="457"/>
      <c r="L9" s="457"/>
      <c r="M9" s="457"/>
      <c r="N9" s="457"/>
      <c r="O9" s="458"/>
    </row>
    <row r="10" spans="2:15" x14ac:dyDescent="0.35">
      <c r="B10" s="456"/>
      <c r="C10" s="457"/>
      <c r="D10" s="457"/>
      <c r="E10" s="457"/>
      <c r="F10" s="457"/>
      <c r="G10" s="457"/>
      <c r="H10" s="457"/>
      <c r="I10" s="457"/>
      <c r="J10" s="457"/>
      <c r="K10" s="457"/>
      <c r="L10" s="457"/>
      <c r="M10" s="457"/>
      <c r="N10" s="457"/>
      <c r="O10" s="458"/>
    </row>
    <row r="11" spans="2:15" x14ac:dyDescent="0.35">
      <c r="B11" s="456"/>
      <c r="C11" s="457"/>
      <c r="D11" s="457"/>
      <c r="E11" s="457"/>
      <c r="F11" s="457"/>
      <c r="G11" s="457"/>
      <c r="H11" s="457"/>
      <c r="I11" s="457"/>
      <c r="J11" s="457"/>
      <c r="K11" s="457"/>
      <c r="L11" s="457"/>
      <c r="M11" s="457"/>
      <c r="N11" s="457"/>
      <c r="O11" s="458"/>
    </row>
    <row r="12" spans="2:15" x14ac:dyDescent="0.35">
      <c r="B12" s="456"/>
      <c r="C12" s="457"/>
      <c r="D12" s="457"/>
      <c r="E12" s="457"/>
      <c r="F12" s="457"/>
      <c r="G12" s="457"/>
      <c r="H12" s="457"/>
      <c r="I12" s="457"/>
      <c r="J12" s="457"/>
      <c r="K12" s="457"/>
      <c r="L12" s="457"/>
      <c r="M12" s="457"/>
      <c r="N12" s="457"/>
      <c r="O12" s="458"/>
    </row>
    <row r="13" spans="2:15" x14ac:dyDescent="0.35">
      <c r="B13" s="456"/>
      <c r="C13" s="457"/>
      <c r="D13" s="457"/>
      <c r="E13" s="457"/>
      <c r="F13" s="457"/>
      <c r="G13" s="457"/>
      <c r="H13" s="457"/>
      <c r="I13" s="457"/>
      <c r="J13" s="457"/>
      <c r="K13" s="457"/>
      <c r="L13" s="457"/>
      <c r="M13" s="457"/>
      <c r="N13" s="457"/>
      <c r="O13" s="458"/>
    </row>
    <row r="14" spans="2:15" x14ac:dyDescent="0.35">
      <c r="B14" s="456"/>
      <c r="C14" s="457"/>
      <c r="D14" s="457"/>
      <c r="E14" s="457"/>
      <c r="F14" s="457"/>
      <c r="G14" s="457"/>
      <c r="H14" s="457"/>
      <c r="I14" s="457"/>
      <c r="J14" s="457"/>
      <c r="K14" s="457"/>
      <c r="L14" s="457"/>
      <c r="M14" s="457"/>
      <c r="N14" s="457"/>
      <c r="O14" s="458"/>
    </row>
    <row r="15" spans="2:15" x14ac:dyDescent="0.35">
      <c r="B15" s="27"/>
      <c r="C15" s="28"/>
      <c r="D15" s="28"/>
      <c r="E15" s="28"/>
      <c r="F15" s="28"/>
      <c r="G15" s="28"/>
      <c r="H15" s="28"/>
      <c r="I15" s="28"/>
      <c r="J15" s="28"/>
      <c r="K15" s="28"/>
      <c r="L15" s="28"/>
      <c r="M15" s="28"/>
      <c r="N15" s="28"/>
      <c r="O15" s="29"/>
    </row>
    <row r="16" spans="2:15" x14ac:dyDescent="0.35"/>
    <row r="17" spans="2:15" ht="30" customHeight="1" x14ac:dyDescent="0.35">
      <c r="B17" s="33" t="s">
        <v>408</v>
      </c>
      <c r="C17" s="19" t="s">
        <v>409</v>
      </c>
      <c r="D17" s="19"/>
      <c r="E17" s="19" t="s">
        <v>410</v>
      </c>
      <c r="F17" s="34"/>
      <c r="G17" s="31">
        <v>2023</v>
      </c>
      <c r="H17" s="31">
        <f t="shared" ref="H17:N17" si="0">+G17+1</f>
        <v>2024</v>
      </c>
      <c r="I17" s="31">
        <f t="shared" si="0"/>
        <v>2025</v>
      </c>
      <c r="J17" s="31">
        <f t="shared" si="0"/>
        <v>2026</v>
      </c>
      <c r="K17" s="31">
        <f t="shared" si="0"/>
        <v>2027</v>
      </c>
      <c r="L17" s="31">
        <f t="shared" si="0"/>
        <v>2028</v>
      </c>
      <c r="M17" s="31">
        <f t="shared" si="0"/>
        <v>2029</v>
      </c>
      <c r="N17" s="31">
        <f t="shared" si="0"/>
        <v>2030</v>
      </c>
      <c r="O17" s="20" t="s">
        <v>411</v>
      </c>
    </row>
    <row r="18" spans="2:15" x14ac:dyDescent="0.35">
      <c r="B18" s="26"/>
      <c r="O18" s="25"/>
    </row>
    <row r="19" spans="2:15" x14ac:dyDescent="0.35">
      <c r="B19" s="214"/>
      <c r="C19" s="208"/>
      <c r="D19" s="253"/>
      <c r="E19" s="209"/>
      <c r="F19" s="143"/>
      <c r="G19" s="149"/>
      <c r="H19" s="149"/>
      <c r="I19" s="149"/>
      <c r="J19" s="149"/>
      <c r="K19" s="149"/>
      <c r="L19" s="149"/>
      <c r="M19" s="146"/>
      <c r="N19" s="146"/>
      <c r="O19" s="152"/>
    </row>
    <row r="20" spans="2:15" x14ac:dyDescent="0.35">
      <c r="B20" s="215"/>
      <c r="C20" s="210"/>
      <c r="D20" s="254"/>
      <c r="E20" s="211"/>
      <c r="F20" s="144"/>
      <c r="G20" s="150"/>
      <c r="H20" s="147"/>
      <c r="I20" s="147"/>
      <c r="J20" s="147"/>
      <c r="K20" s="147"/>
      <c r="L20" s="147"/>
      <c r="M20" s="147"/>
      <c r="N20" s="147"/>
      <c r="O20" s="153"/>
    </row>
    <row r="21" spans="2:15" x14ac:dyDescent="0.35">
      <c r="B21" s="215"/>
      <c r="C21" s="210"/>
      <c r="D21" s="254"/>
      <c r="E21" s="211"/>
      <c r="F21" s="144"/>
      <c r="G21" s="150"/>
      <c r="H21" s="147"/>
      <c r="I21" s="147"/>
      <c r="J21" s="147"/>
      <c r="K21" s="147"/>
      <c r="L21" s="147"/>
      <c r="M21" s="147"/>
      <c r="N21" s="147"/>
      <c r="O21" s="153"/>
    </row>
    <row r="22" spans="2:15" x14ac:dyDescent="0.35">
      <c r="B22" s="215"/>
      <c r="C22" s="210"/>
      <c r="D22" s="254"/>
      <c r="E22" s="211"/>
      <c r="F22" s="144"/>
      <c r="G22" s="149"/>
      <c r="H22" s="147"/>
      <c r="I22" s="147"/>
      <c r="J22" s="147"/>
      <c r="K22" s="147"/>
      <c r="L22" s="147"/>
      <c r="M22" s="147"/>
      <c r="N22" s="147"/>
      <c r="O22" s="153"/>
    </row>
    <row r="23" spans="2:15" x14ac:dyDescent="0.35">
      <c r="B23" s="215"/>
      <c r="C23" s="210"/>
      <c r="D23" s="254"/>
      <c r="E23" s="211"/>
      <c r="F23" s="144"/>
      <c r="G23" s="150"/>
      <c r="H23" s="147"/>
      <c r="I23" s="147"/>
      <c r="J23" s="147"/>
      <c r="K23" s="147"/>
      <c r="L23" s="147"/>
      <c r="M23" s="147"/>
      <c r="N23" s="147"/>
      <c r="O23" s="153"/>
    </row>
    <row r="24" spans="2:15" x14ac:dyDescent="0.35">
      <c r="B24" s="215"/>
      <c r="C24" s="210"/>
      <c r="D24" s="254"/>
      <c r="E24" s="211"/>
      <c r="F24" s="144"/>
      <c r="G24" s="150"/>
      <c r="H24" s="147"/>
      <c r="I24" s="147"/>
      <c r="J24" s="147"/>
      <c r="K24" s="147"/>
      <c r="L24" s="147"/>
      <c r="M24" s="147"/>
      <c r="N24" s="147"/>
      <c r="O24" s="153"/>
    </row>
    <row r="25" spans="2:15" x14ac:dyDescent="0.35">
      <c r="B25" s="215"/>
      <c r="C25" s="210"/>
      <c r="D25" s="254"/>
      <c r="E25" s="211"/>
      <c r="F25" s="144"/>
      <c r="G25" s="150"/>
      <c r="H25" s="147"/>
      <c r="I25" s="147"/>
      <c r="J25" s="147"/>
      <c r="K25" s="147"/>
      <c r="L25" s="147"/>
      <c r="M25" s="147"/>
      <c r="N25" s="147"/>
      <c r="O25" s="153"/>
    </row>
    <row r="26" spans="2:15" x14ac:dyDescent="0.35">
      <c r="B26" s="215"/>
      <c r="C26" s="210"/>
      <c r="D26" s="254"/>
      <c r="E26" s="211"/>
      <c r="F26" s="144"/>
      <c r="G26" s="150"/>
      <c r="H26" s="147"/>
      <c r="I26" s="147"/>
      <c r="J26" s="147"/>
      <c r="K26" s="147"/>
      <c r="L26" s="147"/>
      <c r="M26" s="147"/>
      <c r="N26" s="147"/>
      <c r="O26" s="153"/>
    </row>
    <row r="27" spans="2:15" x14ac:dyDescent="0.35">
      <c r="B27" s="215"/>
      <c r="C27" s="210"/>
      <c r="D27" s="254"/>
      <c r="E27" s="211"/>
      <c r="F27" s="144"/>
      <c r="G27" s="150"/>
      <c r="H27" s="147"/>
      <c r="I27" s="147"/>
      <c r="J27" s="147"/>
      <c r="K27" s="147"/>
      <c r="L27" s="147"/>
      <c r="M27" s="147"/>
      <c r="N27" s="147"/>
      <c r="O27" s="153"/>
    </row>
    <row r="28" spans="2:15" x14ac:dyDescent="0.35">
      <c r="B28" s="215"/>
      <c r="C28" s="210"/>
      <c r="D28" s="254"/>
      <c r="E28" s="211"/>
      <c r="F28" s="144"/>
      <c r="G28" s="150"/>
      <c r="H28" s="147"/>
      <c r="I28" s="147"/>
      <c r="J28" s="147"/>
      <c r="K28" s="147"/>
      <c r="L28" s="147"/>
      <c r="M28" s="147"/>
      <c r="N28" s="147"/>
      <c r="O28" s="153"/>
    </row>
    <row r="29" spans="2:15" x14ac:dyDescent="0.35">
      <c r="B29" s="215"/>
      <c r="C29" s="210"/>
      <c r="D29" s="254"/>
      <c r="E29" s="211"/>
      <c r="F29" s="144"/>
      <c r="G29" s="150"/>
      <c r="H29" s="147"/>
      <c r="I29" s="147"/>
      <c r="J29" s="147"/>
      <c r="K29" s="147"/>
      <c r="L29" s="147"/>
      <c r="M29" s="147"/>
      <c r="N29" s="147"/>
      <c r="O29" s="153"/>
    </row>
    <row r="30" spans="2:15" x14ac:dyDescent="0.35">
      <c r="B30" s="215"/>
      <c r="C30" s="210"/>
      <c r="D30" s="254"/>
      <c r="E30" s="211"/>
      <c r="F30" s="144"/>
      <c r="G30" s="150"/>
      <c r="H30" s="147"/>
      <c r="I30" s="147"/>
      <c r="J30" s="147"/>
      <c r="K30" s="147"/>
      <c r="L30" s="147"/>
      <c r="M30" s="147"/>
      <c r="N30" s="147"/>
      <c r="O30" s="153"/>
    </row>
    <row r="31" spans="2:15" x14ac:dyDescent="0.35">
      <c r="B31" s="215"/>
      <c r="C31" s="210"/>
      <c r="D31" s="254"/>
      <c r="E31" s="211"/>
      <c r="F31" s="144"/>
      <c r="G31" s="150"/>
      <c r="H31" s="147"/>
      <c r="I31" s="147"/>
      <c r="J31" s="147"/>
      <c r="K31" s="147"/>
      <c r="L31" s="147"/>
      <c r="M31" s="147"/>
      <c r="N31" s="147"/>
      <c r="O31" s="153"/>
    </row>
    <row r="32" spans="2:15" x14ac:dyDescent="0.35">
      <c r="B32" s="215"/>
      <c r="C32" s="210"/>
      <c r="D32" s="254"/>
      <c r="E32" s="211"/>
      <c r="F32" s="144"/>
      <c r="G32" s="150"/>
      <c r="H32" s="147"/>
      <c r="I32" s="147"/>
      <c r="J32" s="147"/>
      <c r="K32" s="147"/>
      <c r="L32" s="147"/>
      <c r="M32" s="147"/>
      <c r="N32" s="147"/>
      <c r="O32" s="153"/>
    </row>
    <row r="33" spans="2:15" x14ac:dyDescent="0.35">
      <c r="B33" s="215"/>
      <c r="C33" s="210"/>
      <c r="D33" s="254"/>
      <c r="E33" s="211"/>
      <c r="F33" s="144"/>
      <c r="G33" s="150"/>
      <c r="H33" s="147"/>
      <c r="I33" s="147"/>
      <c r="J33" s="147"/>
      <c r="K33" s="147"/>
      <c r="L33" s="147"/>
      <c r="M33" s="147"/>
      <c r="N33" s="147"/>
      <c r="O33" s="153"/>
    </row>
    <row r="34" spans="2:15" x14ac:dyDescent="0.35">
      <c r="B34" s="215"/>
      <c r="C34" s="210"/>
      <c r="D34" s="254"/>
      <c r="E34" s="211"/>
      <c r="F34" s="144"/>
      <c r="G34" s="150"/>
      <c r="H34" s="147"/>
      <c r="I34" s="147"/>
      <c r="J34" s="147"/>
      <c r="K34" s="147"/>
      <c r="L34" s="147"/>
      <c r="M34" s="147"/>
      <c r="N34" s="147"/>
      <c r="O34" s="153"/>
    </row>
    <row r="35" spans="2:15" x14ac:dyDescent="0.35">
      <c r="B35" s="215"/>
      <c r="C35" s="210"/>
      <c r="D35" s="254"/>
      <c r="E35" s="211"/>
      <c r="F35" s="144"/>
      <c r="G35" s="150"/>
      <c r="H35" s="147"/>
      <c r="I35" s="147"/>
      <c r="J35" s="147"/>
      <c r="K35" s="147"/>
      <c r="L35" s="147"/>
      <c r="M35" s="147"/>
      <c r="N35" s="147"/>
      <c r="O35" s="153"/>
    </row>
    <row r="36" spans="2:15" x14ac:dyDescent="0.35">
      <c r="B36" s="215"/>
      <c r="C36" s="210"/>
      <c r="D36" s="254"/>
      <c r="E36" s="211"/>
      <c r="F36" s="144"/>
      <c r="G36" s="150"/>
      <c r="H36" s="147"/>
      <c r="I36" s="147"/>
      <c r="J36" s="147"/>
      <c r="K36" s="147"/>
      <c r="L36" s="147"/>
      <c r="M36" s="147"/>
      <c r="N36" s="147"/>
      <c r="O36" s="153"/>
    </row>
    <row r="37" spans="2:15" x14ac:dyDescent="0.35">
      <c r="B37" s="215"/>
      <c r="C37" s="210"/>
      <c r="D37" s="254"/>
      <c r="E37" s="211"/>
      <c r="F37" s="144"/>
      <c r="G37" s="150"/>
      <c r="H37" s="147"/>
      <c r="I37" s="147"/>
      <c r="J37" s="147"/>
      <c r="K37" s="147"/>
      <c r="L37" s="147"/>
      <c r="M37" s="147"/>
      <c r="N37" s="147"/>
      <c r="O37" s="153"/>
    </row>
    <row r="38" spans="2:15" x14ac:dyDescent="0.35">
      <c r="B38" s="215"/>
      <c r="C38" s="210"/>
      <c r="D38" s="254"/>
      <c r="E38" s="211"/>
      <c r="F38" s="144"/>
      <c r="G38" s="150"/>
      <c r="H38" s="147"/>
      <c r="I38" s="147"/>
      <c r="J38" s="147"/>
      <c r="K38" s="147"/>
      <c r="L38" s="147"/>
      <c r="M38" s="147"/>
      <c r="N38" s="147"/>
      <c r="O38" s="153"/>
    </row>
    <row r="39" spans="2:15" x14ac:dyDescent="0.35">
      <c r="B39" s="215"/>
      <c r="C39" s="210"/>
      <c r="D39" s="254"/>
      <c r="E39" s="211"/>
      <c r="F39" s="144"/>
      <c r="G39" s="150"/>
      <c r="H39" s="147"/>
      <c r="I39" s="147"/>
      <c r="J39" s="147"/>
      <c r="K39" s="147"/>
      <c r="L39" s="147"/>
      <c r="M39" s="147"/>
      <c r="N39" s="147"/>
      <c r="O39" s="153"/>
    </row>
    <row r="40" spans="2:15" x14ac:dyDescent="0.35">
      <c r="B40" s="215"/>
      <c r="C40" s="210"/>
      <c r="D40" s="254"/>
      <c r="E40" s="211"/>
      <c r="F40" s="144"/>
      <c r="G40" s="150"/>
      <c r="H40" s="147"/>
      <c r="I40" s="147"/>
      <c r="J40" s="147"/>
      <c r="K40" s="147"/>
      <c r="L40" s="147"/>
      <c r="M40" s="147"/>
      <c r="N40" s="147"/>
      <c r="O40" s="153"/>
    </row>
    <row r="41" spans="2:15" x14ac:dyDescent="0.35">
      <c r="B41" s="215"/>
      <c r="C41" s="210"/>
      <c r="D41" s="254"/>
      <c r="E41" s="211"/>
      <c r="F41" s="144"/>
      <c r="G41" s="150"/>
      <c r="H41" s="147"/>
      <c r="I41" s="147"/>
      <c r="J41" s="147"/>
      <c r="K41" s="147"/>
      <c r="L41" s="147"/>
      <c r="M41" s="147"/>
      <c r="N41" s="147"/>
      <c r="O41" s="153"/>
    </row>
    <row r="42" spans="2:15" x14ac:dyDescent="0.35">
      <c r="B42" s="215"/>
      <c r="C42" s="210"/>
      <c r="D42" s="254"/>
      <c r="E42" s="211"/>
      <c r="F42" s="144"/>
      <c r="G42" s="150"/>
      <c r="H42" s="147"/>
      <c r="I42" s="147"/>
      <c r="J42" s="147"/>
      <c r="K42" s="147"/>
      <c r="L42" s="147"/>
      <c r="M42" s="147"/>
      <c r="N42" s="147"/>
      <c r="O42" s="153"/>
    </row>
    <row r="43" spans="2:15" x14ac:dyDescent="0.35">
      <c r="B43" s="216"/>
      <c r="C43" s="212"/>
      <c r="D43" s="255"/>
      <c r="E43" s="213"/>
      <c r="F43" s="145"/>
      <c r="G43" s="151"/>
      <c r="H43" s="148"/>
      <c r="I43" s="148"/>
      <c r="J43" s="148"/>
      <c r="K43" s="148"/>
      <c r="L43" s="148"/>
      <c r="M43" s="148"/>
      <c r="N43" s="148"/>
      <c r="O43" s="154"/>
    </row>
    <row r="44" spans="2:15" x14ac:dyDescent="0.35"/>
    <row r="45" spans="2:15" x14ac:dyDescent="0.35"/>
    <row r="46" spans="2:15" ht="27" customHeight="1" x14ac:dyDescent="0.35">
      <c r="B46" s="33" t="s">
        <v>412</v>
      </c>
      <c r="C46" s="47"/>
      <c r="D46" s="47"/>
      <c r="E46" s="34"/>
      <c r="F46" s="34"/>
      <c r="G46" s="31"/>
      <c r="H46" s="31"/>
      <c r="I46" s="31"/>
      <c r="J46" s="31"/>
      <c r="K46" s="31"/>
      <c r="L46" s="31"/>
      <c r="M46" s="31"/>
      <c r="N46" s="31"/>
      <c r="O46" s="32"/>
    </row>
    <row r="47" spans="2:15" ht="5.15" customHeight="1" x14ac:dyDescent="0.35">
      <c r="B47" s="26"/>
      <c r="O47" s="25"/>
    </row>
    <row r="48" spans="2:15" s="1" customFormat="1" ht="30" customHeight="1" x14ac:dyDescent="0.35">
      <c r="B48" s="4" t="s">
        <v>357</v>
      </c>
      <c r="C48" s="155"/>
      <c r="D48" s="155"/>
      <c r="E48" s="155"/>
      <c r="F48" s="155"/>
      <c r="G48" s="31">
        <v>2023</v>
      </c>
      <c r="H48" s="31">
        <f t="shared" ref="H48:N48" si="1">+G48+1</f>
        <v>2024</v>
      </c>
      <c r="I48" s="31">
        <f t="shared" si="1"/>
        <v>2025</v>
      </c>
      <c r="J48" s="31">
        <f t="shared" si="1"/>
        <v>2026</v>
      </c>
      <c r="K48" s="31">
        <f t="shared" si="1"/>
        <v>2027</v>
      </c>
      <c r="L48" s="31">
        <f t="shared" si="1"/>
        <v>2028</v>
      </c>
      <c r="M48" s="31">
        <f t="shared" si="1"/>
        <v>2029</v>
      </c>
      <c r="N48" s="31">
        <f t="shared" si="1"/>
        <v>2030</v>
      </c>
      <c r="O48" s="20" t="s">
        <v>411</v>
      </c>
    </row>
    <row r="49" spans="2:15" s="1" customFormat="1" ht="5.15" customHeight="1" x14ac:dyDescent="0.35">
      <c r="B49" s="18"/>
      <c r="C49"/>
      <c r="D49"/>
      <c r="E49"/>
      <c r="F49"/>
      <c r="O49" s="6"/>
    </row>
    <row r="50" spans="2:15" s="1" customFormat="1" x14ac:dyDescent="0.35">
      <c r="B50" s="35" t="s">
        <v>358</v>
      </c>
      <c r="C50"/>
      <c r="D50"/>
      <c r="E50"/>
      <c r="F50"/>
      <c r="G50" s="109">
        <f t="shared" ref="G50:O50" si="2">SUM(G53:G88)</f>
        <v>0</v>
      </c>
      <c r="H50" s="109">
        <f t="shared" si="2"/>
        <v>0</v>
      </c>
      <c r="I50" s="109">
        <f t="shared" si="2"/>
        <v>0</v>
      </c>
      <c r="J50" s="109">
        <f t="shared" si="2"/>
        <v>0</v>
      </c>
      <c r="K50" s="109">
        <f t="shared" si="2"/>
        <v>0</v>
      </c>
      <c r="L50" s="109">
        <f t="shared" si="2"/>
        <v>0</v>
      </c>
      <c r="M50" s="109">
        <f t="shared" si="2"/>
        <v>0</v>
      </c>
      <c r="N50" s="109">
        <f t="shared" si="2"/>
        <v>0</v>
      </c>
      <c r="O50" s="110">
        <f t="shared" si="2"/>
        <v>0</v>
      </c>
    </row>
    <row r="51" spans="2:15" s="1" customFormat="1" ht="3" customHeight="1" x14ac:dyDescent="0.35">
      <c r="B51" s="14"/>
      <c r="C51"/>
      <c r="D51"/>
      <c r="E51"/>
      <c r="F51"/>
      <c r="G51" s="23"/>
      <c r="H51" s="23"/>
      <c r="I51" s="23"/>
      <c r="J51" s="23"/>
      <c r="K51" s="23"/>
      <c r="L51" s="23"/>
      <c r="M51" s="23"/>
      <c r="N51" s="23"/>
      <c r="O51" s="37"/>
    </row>
    <row r="52" spans="2:15" s="1" customFormat="1" x14ac:dyDescent="0.35">
      <c r="B52" s="5" t="s">
        <v>359</v>
      </c>
      <c r="C52"/>
      <c r="D52"/>
      <c r="E52"/>
      <c r="F52"/>
      <c r="N52" s="23"/>
      <c r="O52" s="37"/>
    </row>
    <row r="53" spans="2:15" s="1" customFormat="1" x14ac:dyDescent="0.35">
      <c r="B53" s="111"/>
      <c r="C53"/>
      <c r="D53"/>
      <c r="E53"/>
      <c r="F53"/>
      <c r="G53" s="77"/>
      <c r="H53" s="77"/>
      <c r="I53" s="77"/>
      <c r="J53" s="77"/>
      <c r="K53" s="77"/>
      <c r="L53" s="77"/>
      <c r="M53" s="77"/>
      <c r="N53" s="77"/>
      <c r="O53" s="112"/>
    </row>
    <row r="54" spans="2:15" s="1" customFormat="1" x14ac:dyDescent="0.35">
      <c r="B54" s="113"/>
      <c r="C54"/>
      <c r="D54"/>
      <c r="E54"/>
      <c r="F54"/>
      <c r="G54" s="77"/>
      <c r="H54" s="78"/>
      <c r="I54" s="78"/>
      <c r="J54" s="78"/>
      <c r="K54" s="78"/>
      <c r="L54" s="78"/>
      <c r="M54" s="78"/>
      <c r="N54" s="78"/>
      <c r="O54" s="114"/>
    </row>
    <row r="55" spans="2:15" s="1" customFormat="1" x14ac:dyDescent="0.35">
      <c r="B55" s="113"/>
      <c r="C55"/>
      <c r="D55"/>
      <c r="E55"/>
      <c r="F55"/>
      <c r="G55" s="77"/>
      <c r="H55" s="78"/>
      <c r="I55" s="78"/>
      <c r="J55" s="78"/>
      <c r="K55" s="78"/>
      <c r="L55" s="78"/>
      <c r="M55" s="78"/>
      <c r="N55" s="78"/>
      <c r="O55" s="114"/>
    </row>
    <row r="56" spans="2:15" s="1" customFormat="1" x14ac:dyDescent="0.35">
      <c r="B56" s="113"/>
      <c r="C56"/>
      <c r="D56"/>
      <c r="E56"/>
      <c r="F56"/>
      <c r="G56" s="77"/>
      <c r="H56" s="78"/>
      <c r="I56" s="78"/>
      <c r="J56" s="78"/>
      <c r="K56" s="78"/>
      <c r="L56" s="78"/>
      <c r="M56" s="78"/>
      <c r="N56" s="78"/>
      <c r="O56" s="114"/>
    </row>
    <row r="57" spans="2:15" s="1" customFormat="1" x14ac:dyDescent="0.35">
      <c r="B57" s="113"/>
      <c r="C57"/>
      <c r="D57"/>
      <c r="E57"/>
      <c r="F57"/>
      <c r="G57" s="77"/>
      <c r="H57" s="78"/>
      <c r="I57" s="78"/>
      <c r="J57" s="78"/>
      <c r="K57" s="78"/>
      <c r="L57" s="78"/>
      <c r="M57" s="78"/>
      <c r="N57" s="78"/>
      <c r="O57" s="114"/>
    </row>
    <row r="58" spans="2:15" s="1" customFormat="1" x14ac:dyDescent="0.35">
      <c r="B58" s="113"/>
      <c r="C58"/>
      <c r="D58"/>
      <c r="E58"/>
      <c r="F58"/>
      <c r="G58" s="77"/>
      <c r="H58" s="78"/>
      <c r="I58" s="78"/>
      <c r="J58" s="78"/>
      <c r="K58" s="78"/>
      <c r="L58" s="78"/>
      <c r="M58" s="78"/>
      <c r="N58" s="78"/>
      <c r="O58" s="114"/>
    </row>
    <row r="59" spans="2:15" s="1" customFormat="1" x14ac:dyDescent="0.35">
      <c r="B59" s="113"/>
      <c r="C59"/>
      <c r="D59"/>
      <c r="E59"/>
      <c r="F59"/>
      <c r="G59" s="77"/>
      <c r="H59" s="78"/>
      <c r="I59" s="78"/>
      <c r="J59" s="78"/>
      <c r="K59" s="78"/>
      <c r="L59" s="78"/>
      <c r="M59" s="78"/>
      <c r="N59" s="78"/>
      <c r="O59" s="114"/>
    </row>
    <row r="60" spans="2:15" s="1" customFormat="1" x14ac:dyDescent="0.35">
      <c r="B60" s="113"/>
      <c r="C60"/>
      <c r="D60"/>
      <c r="E60"/>
      <c r="F60"/>
      <c r="G60" s="77"/>
      <c r="H60" s="78"/>
      <c r="I60" s="78"/>
      <c r="J60" s="78"/>
      <c r="K60" s="78"/>
      <c r="L60" s="78"/>
      <c r="M60" s="78"/>
      <c r="N60" s="78"/>
      <c r="O60" s="114"/>
    </row>
    <row r="61" spans="2:15" s="1" customFormat="1" x14ac:dyDescent="0.35">
      <c r="B61" s="113"/>
      <c r="C61"/>
      <c r="D61"/>
      <c r="E61"/>
      <c r="F61"/>
      <c r="G61" s="77"/>
      <c r="H61" s="78"/>
      <c r="I61" s="78"/>
      <c r="J61" s="78"/>
      <c r="K61" s="78"/>
      <c r="L61" s="78"/>
      <c r="M61" s="78"/>
      <c r="N61" s="78"/>
      <c r="O61" s="114"/>
    </row>
    <row r="62" spans="2:15" s="1" customFormat="1" x14ac:dyDescent="0.35">
      <c r="B62" s="113"/>
      <c r="C62"/>
      <c r="D62"/>
      <c r="E62"/>
      <c r="F62"/>
      <c r="G62" s="77"/>
      <c r="H62" s="78"/>
      <c r="I62" s="78"/>
      <c r="J62" s="78"/>
      <c r="K62" s="78"/>
      <c r="L62" s="78"/>
      <c r="M62" s="78"/>
      <c r="N62" s="78"/>
      <c r="O62" s="114"/>
    </row>
    <row r="63" spans="2:15" s="1" customFormat="1" x14ac:dyDescent="0.35">
      <c r="B63" s="113"/>
      <c r="C63"/>
      <c r="D63"/>
      <c r="E63"/>
      <c r="F63"/>
      <c r="G63" s="77"/>
      <c r="H63" s="78"/>
      <c r="I63" s="78"/>
      <c r="J63" s="78"/>
      <c r="K63" s="78"/>
      <c r="L63" s="78"/>
      <c r="M63" s="78"/>
      <c r="N63" s="78"/>
      <c r="O63" s="114"/>
    </row>
    <row r="64" spans="2:15" s="1" customFormat="1" x14ac:dyDescent="0.35">
      <c r="B64" s="113"/>
      <c r="C64"/>
      <c r="D64"/>
      <c r="E64"/>
      <c r="F64"/>
      <c r="G64" s="77"/>
      <c r="H64" s="78"/>
      <c r="I64" s="78"/>
      <c r="J64" s="78"/>
      <c r="K64" s="78"/>
      <c r="L64" s="78"/>
      <c r="M64" s="78"/>
      <c r="N64" s="78"/>
      <c r="O64" s="114"/>
    </row>
    <row r="65" spans="2:15" s="1" customFormat="1" x14ac:dyDescent="0.35">
      <c r="B65" s="113"/>
      <c r="C65"/>
      <c r="D65"/>
      <c r="E65"/>
      <c r="F65"/>
      <c r="G65" s="77"/>
      <c r="H65" s="78"/>
      <c r="I65" s="78"/>
      <c r="J65" s="78"/>
      <c r="K65" s="78"/>
      <c r="L65" s="78"/>
      <c r="M65" s="78"/>
      <c r="N65" s="78"/>
      <c r="O65" s="114"/>
    </row>
    <row r="66" spans="2:15" s="1" customFormat="1" x14ac:dyDescent="0.35">
      <c r="B66" s="113"/>
      <c r="C66"/>
      <c r="D66"/>
      <c r="E66"/>
      <c r="F66"/>
      <c r="G66" s="77"/>
      <c r="H66" s="78"/>
      <c r="I66" s="78"/>
      <c r="J66" s="78"/>
      <c r="K66" s="78"/>
      <c r="L66" s="78"/>
      <c r="M66" s="78"/>
      <c r="N66" s="78"/>
      <c r="O66" s="114"/>
    </row>
    <row r="67" spans="2:15" s="1" customFormat="1" x14ac:dyDescent="0.35">
      <c r="B67" s="113"/>
      <c r="C67"/>
      <c r="D67"/>
      <c r="E67"/>
      <c r="F67"/>
      <c r="G67" s="77"/>
      <c r="H67" s="78"/>
      <c r="I67" s="78"/>
      <c r="J67" s="78"/>
      <c r="K67" s="78"/>
      <c r="L67" s="78"/>
      <c r="M67" s="78"/>
      <c r="N67" s="78"/>
      <c r="O67" s="114"/>
    </row>
    <row r="68" spans="2:15" s="1" customFormat="1" x14ac:dyDescent="0.35">
      <c r="B68" s="113"/>
      <c r="C68"/>
      <c r="D68"/>
      <c r="E68"/>
      <c r="F68"/>
      <c r="G68" s="77"/>
      <c r="H68" s="78"/>
      <c r="I68" s="78"/>
      <c r="J68" s="78"/>
      <c r="K68" s="78"/>
      <c r="L68" s="78"/>
      <c r="M68" s="78"/>
      <c r="N68" s="78"/>
      <c r="O68" s="114"/>
    </row>
    <row r="69" spans="2:15" s="1" customFormat="1" x14ac:dyDescent="0.35">
      <c r="B69" s="113"/>
      <c r="C69"/>
      <c r="D69"/>
      <c r="E69"/>
      <c r="F69"/>
      <c r="G69" s="77"/>
      <c r="H69" s="78"/>
      <c r="I69" s="78"/>
      <c r="J69" s="78"/>
      <c r="K69" s="78"/>
      <c r="L69" s="78"/>
      <c r="M69" s="78"/>
      <c r="N69" s="78"/>
      <c r="O69" s="114"/>
    </row>
    <row r="70" spans="2:15" s="1" customFormat="1" x14ac:dyDescent="0.35">
      <c r="B70" s="113"/>
      <c r="C70"/>
      <c r="D70"/>
      <c r="E70"/>
      <c r="F70"/>
      <c r="G70" s="78"/>
      <c r="H70" s="78"/>
      <c r="I70" s="78"/>
      <c r="J70" s="78"/>
      <c r="K70" s="78"/>
      <c r="L70" s="78"/>
      <c r="M70" s="78"/>
      <c r="N70" s="78"/>
      <c r="O70" s="114"/>
    </row>
    <row r="71" spans="2:15" s="1" customFormat="1" x14ac:dyDescent="0.35">
      <c r="B71" s="113"/>
      <c r="C71"/>
      <c r="D71"/>
      <c r="E71"/>
      <c r="F71"/>
      <c r="G71" s="78"/>
      <c r="H71" s="78"/>
      <c r="I71" s="78"/>
      <c r="J71" s="78"/>
      <c r="K71" s="78"/>
      <c r="L71" s="78"/>
      <c r="M71" s="78"/>
      <c r="N71" s="78"/>
      <c r="O71" s="114"/>
    </row>
    <row r="72" spans="2:15" s="1" customFormat="1" x14ac:dyDescent="0.35">
      <c r="B72" s="113"/>
      <c r="C72"/>
      <c r="D72"/>
      <c r="E72"/>
      <c r="F72"/>
      <c r="G72" s="78"/>
      <c r="H72" s="78"/>
      <c r="I72" s="78"/>
      <c r="J72" s="78"/>
      <c r="K72" s="78"/>
      <c r="L72" s="78"/>
      <c r="M72" s="78"/>
      <c r="N72" s="78"/>
      <c r="O72" s="114"/>
    </row>
    <row r="73" spans="2:15" s="1" customFormat="1" x14ac:dyDescent="0.35">
      <c r="B73" s="113"/>
      <c r="C73"/>
      <c r="D73"/>
      <c r="E73"/>
      <c r="F73"/>
      <c r="G73" s="78"/>
      <c r="H73" s="78"/>
      <c r="I73" s="78"/>
      <c r="J73" s="78"/>
      <c r="K73" s="78"/>
      <c r="L73" s="78"/>
      <c r="M73" s="78"/>
      <c r="N73" s="78"/>
      <c r="O73" s="114"/>
    </row>
    <row r="74" spans="2:15" s="1" customFormat="1" x14ac:dyDescent="0.35">
      <c r="B74" s="113"/>
      <c r="C74"/>
      <c r="D74"/>
      <c r="E74"/>
      <c r="F74"/>
      <c r="G74" s="78"/>
      <c r="H74" s="78"/>
      <c r="I74" s="78"/>
      <c r="J74" s="78"/>
      <c r="K74" s="78"/>
      <c r="L74" s="78"/>
      <c r="M74" s="78"/>
      <c r="N74" s="78"/>
      <c r="O74" s="114"/>
    </row>
    <row r="75" spans="2:15" s="1" customFormat="1" x14ac:dyDescent="0.35">
      <c r="B75" s="113"/>
      <c r="C75"/>
      <c r="D75"/>
      <c r="E75"/>
      <c r="F75"/>
      <c r="G75" s="78"/>
      <c r="H75" s="78"/>
      <c r="I75" s="78"/>
      <c r="J75" s="78"/>
      <c r="K75" s="78"/>
      <c r="L75" s="78"/>
      <c r="M75" s="78"/>
      <c r="N75" s="78"/>
      <c r="O75" s="114"/>
    </row>
    <row r="76" spans="2:15" s="1" customFormat="1" x14ac:dyDescent="0.35">
      <c r="B76" s="113"/>
      <c r="C76"/>
      <c r="D76"/>
      <c r="E76"/>
      <c r="F76"/>
      <c r="G76" s="78"/>
      <c r="H76" s="78"/>
      <c r="I76" s="78"/>
      <c r="J76" s="78"/>
      <c r="K76" s="78"/>
      <c r="L76" s="78"/>
      <c r="M76" s="78"/>
      <c r="N76" s="78"/>
      <c r="O76" s="114"/>
    </row>
    <row r="77" spans="2:15" s="1" customFormat="1" x14ac:dyDescent="0.35">
      <c r="B77" s="113"/>
      <c r="C77"/>
      <c r="D77"/>
      <c r="E77"/>
      <c r="F77"/>
      <c r="G77" s="78"/>
      <c r="H77" s="78"/>
      <c r="I77" s="78"/>
      <c r="J77" s="78"/>
      <c r="K77" s="78"/>
      <c r="L77" s="78"/>
      <c r="M77" s="78"/>
      <c r="N77" s="78"/>
      <c r="O77" s="114"/>
    </row>
    <row r="78" spans="2:15" s="1" customFormat="1" x14ac:dyDescent="0.35">
      <c r="B78" s="113"/>
      <c r="C78"/>
      <c r="D78"/>
      <c r="E78"/>
      <c r="F78"/>
      <c r="G78" s="78"/>
      <c r="H78" s="78"/>
      <c r="I78" s="78"/>
      <c r="J78" s="78"/>
      <c r="K78" s="78"/>
      <c r="L78" s="78"/>
      <c r="M78" s="78"/>
      <c r="N78" s="78"/>
      <c r="O78" s="114"/>
    </row>
    <row r="79" spans="2:15" s="1" customFormat="1" x14ac:dyDescent="0.35">
      <c r="B79" s="113"/>
      <c r="C79"/>
      <c r="D79"/>
      <c r="E79"/>
      <c r="F79"/>
      <c r="G79" s="78"/>
      <c r="H79" s="78"/>
      <c r="I79" s="78"/>
      <c r="J79" s="78"/>
      <c r="K79" s="78"/>
      <c r="L79" s="78"/>
      <c r="M79" s="78"/>
      <c r="N79" s="78"/>
      <c r="O79" s="114"/>
    </row>
    <row r="80" spans="2:15" s="1" customFormat="1" x14ac:dyDescent="0.35">
      <c r="B80" s="113"/>
      <c r="C80"/>
      <c r="D80"/>
      <c r="E80"/>
      <c r="F80"/>
      <c r="G80" s="78"/>
      <c r="H80" s="78"/>
      <c r="I80" s="78"/>
      <c r="J80" s="78"/>
      <c r="K80" s="78"/>
      <c r="L80" s="78"/>
      <c r="M80" s="78"/>
      <c r="N80" s="78"/>
      <c r="O80" s="114"/>
    </row>
    <row r="81" spans="2:15" s="1" customFormat="1" x14ac:dyDescent="0.35">
      <c r="B81" s="113"/>
      <c r="C81"/>
      <c r="D81"/>
      <c r="E81"/>
      <c r="F81"/>
      <c r="G81" s="78"/>
      <c r="H81" s="78"/>
      <c r="I81" s="78"/>
      <c r="J81" s="78"/>
      <c r="K81" s="78"/>
      <c r="L81" s="78"/>
      <c r="M81" s="78"/>
      <c r="N81" s="78"/>
      <c r="O81" s="114"/>
    </row>
    <row r="82" spans="2:15" s="1" customFormat="1" x14ac:dyDescent="0.35">
      <c r="B82" s="113"/>
      <c r="C82"/>
      <c r="D82"/>
      <c r="E82"/>
      <c r="F82"/>
      <c r="G82" s="78"/>
      <c r="H82" s="78"/>
      <c r="I82" s="78"/>
      <c r="J82" s="78"/>
      <c r="K82" s="78"/>
      <c r="L82" s="78"/>
      <c r="M82" s="78"/>
      <c r="N82" s="78"/>
      <c r="O82" s="114"/>
    </row>
    <row r="83" spans="2:15" s="1" customFormat="1" x14ac:dyDescent="0.35">
      <c r="B83" s="113"/>
      <c r="C83"/>
      <c r="D83"/>
      <c r="E83"/>
      <c r="F83"/>
      <c r="G83" s="78"/>
      <c r="H83" s="78"/>
      <c r="I83" s="78"/>
      <c r="J83" s="78"/>
      <c r="K83" s="78"/>
      <c r="L83" s="78"/>
      <c r="M83" s="78"/>
      <c r="N83" s="78"/>
      <c r="O83" s="114"/>
    </row>
    <row r="84" spans="2:15" s="1" customFormat="1" x14ac:dyDescent="0.35">
      <c r="B84" s="113"/>
      <c r="C84"/>
      <c r="D84"/>
      <c r="E84"/>
      <c r="F84"/>
      <c r="G84" s="78"/>
      <c r="H84" s="78"/>
      <c r="I84" s="78"/>
      <c r="J84" s="78"/>
      <c r="K84" s="78"/>
      <c r="L84" s="78"/>
      <c r="M84" s="78"/>
      <c r="N84" s="78"/>
      <c r="O84" s="114"/>
    </row>
    <row r="85" spans="2:15" s="1" customFormat="1" x14ac:dyDescent="0.35">
      <c r="B85" s="113"/>
      <c r="C85"/>
      <c r="D85"/>
      <c r="E85"/>
      <c r="F85"/>
      <c r="G85" s="78"/>
      <c r="H85" s="78"/>
      <c r="I85" s="78"/>
      <c r="J85" s="78"/>
      <c r="K85" s="78"/>
      <c r="L85" s="78"/>
      <c r="M85" s="78"/>
      <c r="N85" s="78"/>
      <c r="O85" s="114"/>
    </row>
    <row r="86" spans="2:15" s="1" customFormat="1" x14ac:dyDescent="0.35">
      <c r="B86" s="113"/>
      <c r="C86"/>
      <c r="D86"/>
      <c r="E86"/>
      <c r="F86"/>
      <c r="G86" s="78"/>
      <c r="H86" s="78"/>
      <c r="I86" s="78"/>
      <c r="J86" s="78"/>
      <c r="K86" s="78"/>
      <c r="L86" s="78"/>
      <c r="M86" s="78"/>
      <c r="N86" s="78"/>
      <c r="O86" s="114"/>
    </row>
    <row r="87" spans="2:15" s="1" customFormat="1" x14ac:dyDescent="0.35">
      <c r="B87" s="113"/>
      <c r="C87"/>
      <c r="D87"/>
      <c r="E87"/>
      <c r="F87"/>
      <c r="G87" s="78"/>
      <c r="H87" s="78"/>
      <c r="I87" s="78"/>
      <c r="J87" s="78"/>
      <c r="K87" s="78"/>
      <c r="L87" s="78"/>
      <c r="M87" s="78"/>
      <c r="N87" s="78"/>
      <c r="O87" s="114"/>
    </row>
    <row r="88" spans="2:15" s="1" customFormat="1" x14ac:dyDescent="0.35">
      <c r="B88" s="115"/>
      <c r="C88"/>
      <c r="D88"/>
      <c r="E88"/>
      <c r="F88"/>
      <c r="G88" s="79"/>
      <c r="H88" s="79"/>
      <c r="I88" s="79"/>
      <c r="J88" s="79"/>
      <c r="K88" s="79"/>
      <c r="L88" s="79"/>
      <c r="M88" s="79"/>
      <c r="N88" s="79"/>
      <c r="O88" s="116"/>
    </row>
    <row r="89" spans="2:15" s="1" customFormat="1" ht="5.15" customHeight="1" x14ac:dyDescent="0.35">
      <c r="B89" s="35"/>
      <c r="C89"/>
      <c r="D89"/>
      <c r="E89"/>
      <c r="F89"/>
      <c r="G89" s="23"/>
      <c r="H89" s="23"/>
      <c r="I89" s="23"/>
      <c r="J89" s="23"/>
      <c r="K89" s="23"/>
      <c r="L89" s="23"/>
      <c r="M89" s="23"/>
      <c r="N89" s="23"/>
      <c r="O89" s="37"/>
    </row>
    <row r="90" spans="2:15" s="1" customFormat="1" x14ac:dyDescent="0.35">
      <c r="B90" s="35" t="s">
        <v>360</v>
      </c>
      <c r="C90"/>
      <c r="D90"/>
      <c r="E90"/>
      <c r="F90"/>
      <c r="G90" s="109">
        <f t="shared" ref="G90:O90" si="3">SUM(G91:G96,G133:G139,G141:G142)</f>
        <v>0</v>
      </c>
      <c r="H90" s="109">
        <f t="shared" si="3"/>
        <v>0</v>
      </c>
      <c r="I90" s="109">
        <f t="shared" si="3"/>
        <v>0</v>
      </c>
      <c r="J90" s="109">
        <f t="shared" si="3"/>
        <v>0</v>
      </c>
      <c r="K90" s="109">
        <f t="shared" si="3"/>
        <v>0</v>
      </c>
      <c r="L90" s="109">
        <f t="shared" si="3"/>
        <v>0</v>
      </c>
      <c r="M90" s="109">
        <f t="shared" si="3"/>
        <v>0</v>
      </c>
      <c r="N90" s="109">
        <f t="shared" si="3"/>
        <v>0</v>
      </c>
      <c r="O90" s="110">
        <f t="shared" si="3"/>
        <v>0</v>
      </c>
    </row>
    <row r="91" spans="2:15" s="1" customFormat="1" x14ac:dyDescent="0.35">
      <c r="B91" s="5" t="s">
        <v>361</v>
      </c>
      <c r="C91"/>
      <c r="D91"/>
      <c r="E91"/>
      <c r="F91"/>
      <c r="G91" s="79"/>
      <c r="H91" s="79"/>
      <c r="I91" s="79"/>
      <c r="J91" s="79"/>
      <c r="K91" s="79"/>
      <c r="L91" s="79"/>
      <c r="M91" s="79"/>
      <c r="N91" s="77"/>
      <c r="O91" s="112"/>
    </row>
    <row r="92" spans="2:15" s="1" customFormat="1" x14ac:dyDescent="0.35">
      <c r="B92" s="5" t="s">
        <v>362</v>
      </c>
      <c r="C92"/>
      <c r="D92"/>
      <c r="E92"/>
      <c r="F92"/>
      <c r="G92" s="79"/>
      <c r="H92" s="79"/>
      <c r="I92" s="79"/>
      <c r="J92" s="79"/>
      <c r="K92" s="79"/>
      <c r="L92" s="79"/>
      <c r="M92" s="79"/>
      <c r="N92" s="78"/>
      <c r="O92" s="114"/>
    </row>
    <row r="93" spans="2:15" s="1" customFormat="1" x14ac:dyDescent="0.35">
      <c r="B93" s="5" t="s">
        <v>363</v>
      </c>
      <c r="C93"/>
      <c r="D93"/>
      <c r="E93"/>
      <c r="F93"/>
      <c r="G93" s="79"/>
      <c r="H93" s="79"/>
      <c r="I93" s="79"/>
      <c r="J93" s="79"/>
      <c r="K93" s="79"/>
      <c r="L93" s="79"/>
      <c r="M93" s="79"/>
      <c r="N93" s="79"/>
      <c r="O93" s="116"/>
    </row>
    <row r="94" spans="2:15" s="1" customFormat="1" x14ac:dyDescent="0.35">
      <c r="B94" s="55" t="s">
        <v>364</v>
      </c>
      <c r="C94"/>
      <c r="D94"/>
      <c r="E94"/>
      <c r="F94"/>
      <c r="O94" s="6"/>
    </row>
    <row r="95" spans="2:15" s="1" customFormat="1" ht="3" customHeight="1" x14ac:dyDescent="0.35">
      <c r="B95" s="14"/>
      <c r="C95"/>
      <c r="D95"/>
      <c r="E95"/>
      <c r="F95"/>
      <c r="G95" s="23"/>
      <c r="H95" s="23"/>
      <c r="I95" s="23"/>
      <c r="J95" s="23"/>
      <c r="K95" s="23"/>
      <c r="L95" s="23"/>
      <c r="M95" s="23"/>
      <c r="N95" s="23"/>
      <c r="O95" s="37"/>
    </row>
    <row r="96" spans="2:15" s="1" customFormat="1" x14ac:dyDescent="0.35">
      <c r="B96" s="38" t="s">
        <v>359</v>
      </c>
      <c r="C96"/>
      <c r="D96"/>
      <c r="E96"/>
      <c r="F96"/>
      <c r="G96" s="109">
        <f>SUM(G97:G132)</f>
        <v>0</v>
      </c>
      <c r="H96" s="109">
        <f t="shared" ref="H96:O96" si="4">SUM(H97:H132)</f>
        <v>0</v>
      </c>
      <c r="I96" s="109">
        <f t="shared" si="4"/>
        <v>0</v>
      </c>
      <c r="J96" s="109">
        <f t="shared" si="4"/>
        <v>0</v>
      </c>
      <c r="K96" s="109">
        <f t="shared" si="4"/>
        <v>0</v>
      </c>
      <c r="L96" s="109">
        <f t="shared" si="4"/>
        <v>0</v>
      </c>
      <c r="M96" s="109">
        <f t="shared" si="4"/>
        <v>0</v>
      </c>
      <c r="N96" s="109">
        <f t="shared" si="4"/>
        <v>0</v>
      </c>
      <c r="O96" s="110">
        <f t="shared" si="4"/>
        <v>0</v>
      </c>
    </row>
    <row r="97" spans="2:15" s="1" customFormat="1" x14ac:dyDescent="0.35">
      <c r="B97" s="156">
        <f t="shared" ref="B97:B132" si="5">B53</f>
        <v>0</v>
      </c>
      <c r="C97"/>
      <c r="D97"/>
      <c r="E97"/>
      <c r="F97"/>
      <c r="G97" s="77"/>
      <c r="H97" s="77"/>
      <c r="I97" s="77"/>
      <c r="J97" s="77"/>
      <c r="K97" s="77"/>
      <c r="L97" s="77"/>
      <c r="M97" s="77"/>
      <c r="N97" s="77"/>
      <c r="O97" s="112"/>
    </row>
    <row r="98" spans="2:15" s="1" customFormat="1" x14ac:dyDescent="0.35">
      <c r="B98" s="157">
        <f t="shared" si="5"/>
        <v>0</v>
      </c>
      <c r="C98"/>
      <c r="D98"/>
      <c r="E98"/>
      <c r="F98"/>
      <c r="G98" s="78"/>
      <c r="H98" s="78"/>
      <c r="I98" s="78"/>
      <c r="J98" s="78"/>
      <c r="K98" s="78"/>
      <c r="L98" s="78"/>
      <c r="M98" s="78"/>
      <c r="N98" s="78"/>
      <c r="O98" s="114"/>
    </row>
    <row r="99" spans="2:15" s="1" customFormat="1" x14ac:dyDescent="0.35">
      <c r="B99" s="157">
        <f t="shared" si="5"/>
        <v>0</v>
      </c>
      <c r="C99"/>
      <c r="D99"/>
      <c r="E99"/>
      <c r="F99"/>
      <c r="G99" s="78"/>
      <c r="H99" s="78"/>
      <c r="I99" s="78"/>
      <c r="J99" s="78"/>
      <c r="K99" s="78"/>
      <c r="L99" s="78"/>
      <c r="M99" s="78"/>
      <c r="N99" s="78"/>
      <c r="O99" s="114"/>
    </row>
    <row r="100" spans="2:15" s="1" customFormat="1" x14ac:dyDescent="0.35">
      <c r="B100" s="157">
        <f t="shared" si="5"/>
        <v>0</v>
      </c>
      <c r="C100"/>
      <c r="D100"/>
      <c r="E100"/>
      <c r="F100"/>
      <c r="G100" s="78"/>
      <c r="H100" s="78"/>
      <c r="I100" s="78"/>
      <c r="J100" s="78"/>
      <c r="K100" s="78"/>
      <c r="L100" s="78"/>
      <c r="M100" s="78"/>
      <c r="N100" s="78"/>
      <c r="O100" s="114"/>
    </row>
    <row r="101" spans="2:15" s="1" customFormat="1" x14ac:dyDescent="0.35">
      <c r="B101" s="157">
        <f t="shared" si="5"/>
        <v>0</v>
      </c>
      <c r="C101"/>
      <c r="D101"/>
      <c r="E101"/>
      <c r="F101"/>
      <c r="G101" s="78"/>
      <c r="H101" s="78"/>
      <c r="I101" s="78"/>
      <c r="J101" s="78"/>
      <c r="K101" s="78"/>
      <c r="L101" s="78"/>
      <c r="M101" s="78"/>
      <c r="N101" s="78"/>
      <c r="O101" s="114"/>
    </row>
    <row r="102" spans="2:15" s="1" customFormat="1" x14ac:dyDescent="0.35">
      <c r="B102" s="157">
        <f t="shared" si="5"/>
        <v>0</v>
      </c>
      <c r="C102"/>
      <c r="D102"/>
      <c r="E102"/>
      <c r="F102"/>
      <c r="G102" s="78"/>
      <c r="H102" s="78"/>
      <c r="I102" s="78"/>
      <c r="J102" s="78"/>
      <c r="K102" s="78"/>
      <c r="L102" s="78"/>
      <c r="M102" s="78"/>
      <c r="N102" s="78"/>
      <c r="O102" s="114"/>
    </row>
    <row r="103" spans="2:15" s="1" customFormat="1" x14ac:dyDescent="0.35">
      <c r="B103" s="157">
        <f t="shared" si="5"/>
        <v>0</v>
      </c>
      <c r="C103"/>
      <c r="D103"/>
      <c r="E103"/>
      <c r="F103"/>
      <c r="G103" s="78"/>
      <c r="H103" s="78"/>
      <c r="I103" s="78"/>
      <c r="J103" s="78"/>
      <c r="K103" s="78"/>
      <c r="L103" s="78"/>
      <c r="M103" s="78"/>
      <c r="N103" s="78"/>
      <c r="O103" s="114"/>
    </row>
    <row r="104" spans="2:15" s="1" customFormat="1" x14ac:dyDescent="0.35">
      <c r="B104" s="157">
        <f t="shared" si="5"/>
        <v>0</v>
      </c>
      <c r="C104"/>
      <c r="D104"/>
      <c r="E104"/>
      <c r="F104"/>
      <c r="G104" s="78"/>
      <c r="H104" s="78"/>
      <c r="I104" s="78"/>
      <c r="J104" s="78"/>
      <c r="K104" s="78"/>
      <c r="L104" s="78"/>
      <c r="M104" s="78"/>
      <c r="N104" s="78"/>
      <c r="O104" s="114"/>
    </row>
    <row r="105" spans="2:15" s="1" customFormat="1" x14ac:dyDescent="0.35">
      <c r="B105" s="157">
        <f t="shared" si="5"/>
        <v>0</v>
      </c>
      <c r="C105"/>
      <c r="D105"/>
      <c r="E105"/>
      <c r="F105"/>
      <c r="G105" s="78"/>
      <c r="H105" s="78"/>
      <c r="I105" s="78"/>
      <c r="J105" s="78"/>
      <c r="K105" s="78"/>
      <c r="L105" s="78"/>
      <c r="M105" s="78"/>
      <c r="N105" s="78"/>
      <c r="O105" s="114"/>
    </row>
    <row r="106" spans="2:15" s="1" customFormat="1" x14ac:dyDescent="0.35">
      <c r="B106" s="157">
        <f t="shared" si="5"/>
        <v>0</v>
      </c>
      <c r="C106"/>
      <c r="D106"/>
      <c r="E106"/>
      <c r="F106"/>
      <c r="G106" s="78"/>
      <c r="H106" s="78"/>
      <c r="I106" s="78"/>
      <c r="J106" s="78"/>
      <c r="K106" s="78"/>
      <c r="L106" s="78"/>
      <c r="M106" s="78"/>
      <c r="N106" s="78"/>
      <c r="O106" s="114"/>
    </row>
    <row r="107" spans="2:15" s="1" customFormat="1" x14ac:dyDescent="0.35">
      <c r="B107" s="157">
        <f t="shared" si="5"/>
        <v>0</v>
      </c>
      <c r="C107"/>
      <c r="D107"/>
      <c r="E107"/>
      <c r="F107"/>
      <c r="G107" s="78"/>
      <c r="H107" s="78"/>
      <c r="I107" s="78"/>
      <c r="J107" s="78"/>
      <c r="K107" s="78"/>
      <c r="L107" s="78"/>
      <c r="M107" s="78"/>
      <c r="N107" s="78"/>
      <c r="O107" s="114"/>
    </row>
    <row r="108" spans="2:15" s="1" customFormat="1" x14ac:dyDescent="0.35">
      <c r="B108" s="157">
        <f t="shared" si="5"/>
        <v>0</v>
      </c>
      <c r="C108"/>
      <c r="D108"/>
      <c r="E108"/>
      <c r="F108"/>
      <c r="G108" s="78"/>
      <c r="H108" s="78"/>
      <c r="I108" s="78"/>
      <c r="J108" s="78"/>
      <c r="K108" s="78"/>
      <c r="L108" s="78"/>
      <c r="M108" s="78"/>
      <c r="N108" s="78"/>
      <c r="O108" s="114"/>
    </row>
    <row r="109" spans="2:15" s="1" customFormat="1" x14ac:dyDescent="0.35">
      <c r="B109" s="157">
        <f t="shared" si="5"/>
        <v>0</v>
      </c>
      <c r="C109"/>
      <c r="D109"/>
      <c r="E109"/>
      <c r="F109"/>
      <c r="G109" s="78"/>
      <c r="H109" s="78"/>
      <c r="I109" s="78"/>
      <c r="J109" s="78"/>
      <c r="K109" s="78"/>
      <c r="L109" s="78"/>
      <c r="M109" s="78"/>
      <c r="N109" s="78"/>
      <c r="O109" s="114"/>
    </row>
    <row r="110" spans="2:15" s="1" customFormat="1" x14ac:dyDescent="0.35">
      <c r="B110" s="157">
        <f t="shared" si="5"/>
        <v>0</v>
      </c>
      <c r="C110"/>
      <c r="D110"/>
      <c r="E110"/>
      <c r="F110"/>
      <c r="G110" s="78"/>
      <c r="H110" s="78"/>
      <c r="I110" s="78"/>
      <c r="J110" s="78"/>
      <c r="K110" s="78"/>
      <c r="L110" s="78"/>
      <c r="M110" s="78"/>
      <c r="N110" s="78"/>
      <c r="O110" s="114"/>
    </row>
    <row r="111" spans="2:15" s="1" customFormat="1" x14ac:dyDescent="0.35">
      <c r="B111" s="157">
        <f t="shared" si="5"/>
        <v>0</v>
      </c>
      <c r="C111"/>
      <c r="D111"/>
      <c r="E111"/>
      <c r="F111"/>
      <c r="G111" s="78"/>
      <c r="H111" s="78"/>
      <c r="I111" s="78"/>
      <c r="J111" s="78"/>
      <c r="K111" s="78"/>
      <c r="L111" s="78"/>
      <c r="M111" s="78"/>
      <c r="N111" s="78"/>
      <c r="O111" s="114"/>
    </row>
    <row r="112" spans="2:15" s="1" customFormat="1" x14ac:dyDescent="0.35">
      <c r="B112" s="157">
        <f t="shared" si="5"/>
        <v>0</v>
      </c>
      <c r="C112"/>
      <c r="D112"/>
      <c r="E112"/>
      <c r="F112"/>
      <c r="G112" s="78"/>
      <c r="H112" s="78"/>
      <c r="I112" s="78"/>
      <c r="J112" s="78"/>
      <c r="K112" s="78"/>
      <c r="L112" s="78"/>
      <c r="M112" s="78"/>
      <c r="N112" s="78"/>
      <c r="O112" s="114"/>
    </row>
    <row r="113" spans="2:15" s="1" customFormat="1" x14ac:dyDescent="0.35">
      <c r="B113" s="157">
        <f t="shared" si="5"/>
        <v>0</v>
      </c>
      <c r="C113"/>
      <c r="D113"/>
      <c r="E113"/>
      <c r="F113"/>
      <c r="G113" s="78"/>
      <c r="H113" s="78"/>
      <c r="I113" s="78"/>
      <c r="J113" s="78"/>
      <c r="K113" s="78"/>
      <c r="L113" s="78"/>
      <c r="M113" s="78"/>
      <c r="N113" s="78"/>
      <c r="O113" s="114"/>
    </row>
    <row r="114" spans="2:15" s="1" customFormat="1" x14ac:dyDescent="0.35">
      <c r="B114" s="157">
        <f t="shared" si="5"/>
        <v>0</v>
      </c>
      <c r="C114"/>
      <c r="D114"/>
      <c r="E114"/>
      <c r="F114"/>
      <c r="G114" s="78"/>
      <c r="H114" s="78"/>
      <c r="I114" s="78"/>
      <c r="J114" s="78"/>
      <c r="K114" s="78"/>
      <c r="L114" s="78"/>
      <c r="M114" s="78"/>
      <c r="N114" s="78"/>
      <c r="O114" s="114"/>
    </row>
    <row r="115" spans="2:15" s="1" customFormat="1" x14ac:dyDescent="0.35">
      <c r="B115" s="157">
        <f t="shared" si="5"/>
        <v>0</v>
      </c>
      <c r="C115"/>
      <c r="D115"/>
      <c r="E115"/>
      <c r="F115"/>
      <c r="G115" s="78"/>
      <c r="H115" s="78"/>
      <c r="I115" s="78"/>
      <c r="J115" s="78"/>
      <c r="K115" s="78"/>
      <c r="L115" s="78"/>
      <c r="M115" s="78"/>
      <c r="N115" s="78"/>
      <c r="O115" s="114"/>
    </row>
    <row r="116" spans="2:15" s="1" customFormat="1" x14ac:dyDescent="0.35">
      <c r="B116" s="157">
        <f t="shared" si="5"/>
        <v>0</v>
      </c>
      <c r="C116"/>
      <c r="D116"/>
      <c r="E116"/>
      <c r="F116"/>
      <c r="G116" s="78"/>
      <c r="H116" s="78"/>
      <c r="I116" s="78"/>
      <c r="J116" s="78"/>
      <c r="K116" s="78"/>
      <c r="L116" s="78"/>
      <c r="M116" s="78"/>
      <c r="N116" s="78"/>
      <c r="O116" s="114"/>
    </row>
    <row r="117" spans="2:15" s="1" customFormat="1" x14ac:dyDescent="0.35">
      <c r="B117" s="157">
        <f t="shared" si="5"/>
        <v>0</v>
      </c>
      <c r="C117"/>
      <c r="D117"/>
      <c r="E117"/>
      <c r="F117"/>
      <c r="G117" s="78"/>
      <c r="H117" s="78"/>
      <c r="I117" s="78"/>
      <c r="J117" s="78"/>
      <c r="K117" s="78"/>
      <c r="L117" s="78"/>
      <c r="M117" s="78"/>
      <c r="N117" s="78"/>
      <c r="O117" s="114"/>
    </row>
    <row r="118" spans="2:15" s="1" customFormat="1" x14ac:dyDescent="0.35">
      <c r="B118" s="157">
        <f t="shared" si="5"/>
        <v>0</v>
      </c>
      <c r="C118"/>
      <c r="D118"/>
      <c r="E118"/>
      <c r="F118"/>
      <c r="G118" s="78"/>
      <c r="H118" s="78"/>
      <c r="I118" s="78"/>
      <c r="J118" s="78"/>
      <c r="K118" s="78"/>
      <c r="L118" s="78"/>
      <c r="M118" s="78"/>
      <c r="N118" s="78"/>
      <c r="O118" s="114"/>
    </row>
    <row r="119" spans="2:15" s="1" customFormat="1" x14ac:dyDescent="0.35">
      <c r="B119" s="157">
        <f t="shared" si="5"/>
        <v>0</v>
      </c>
      <c r="C119"/>
      <c r="D119"/>
      <c r="E119"/>
      <c r="F119"/>
      <c r="G119" s="78"/>
      <c r="H119" s="78"/>
      <c r="I119" s="78"/>
      <c r="J119" s="78"/>
      <c r="K119" s="78"/>
      <c r="L119" s="78"/>
      <c r="M119" s="78"/>
      <c r="N119" s="78"/>
      <c r="O119" s="114"/>
    </row>
    <row r="120" spans="2:15" s="1" customFormat="1" x14ac:dyDescent="0.35">
      <c r="B120" s="157">
        <f t="shared" si="5"/>
        <v>0</v>
      </c>
      <c r="C120"/>
      <c r="D120"/>
      <c r="E120"/>
      <c r="F120"/>
      <c r="G120" s="78"/>
      <c r="H120" s="78"/>
      <c r="I120" s="78"/>
      <c r="J120" s="78"/>
      <c r="K120" s="78"/>
      <c r="L120" s="78"/>
      <c r="M120" s="78"/>
      <c r="N120" s="78"/>
      <c r="O120" s="114"/>
    </row>
    <row r="121" spans="2:15" s="1" customFormat="1" x14ac:dyDescent="0.35">
      <c r="B121" s="157">
        <f t="shared" si="5"/>
        <v>0</v>
      </c>
      <c r="C121"/>
      <c r="D121"/>
      <c r="E121"/>
      <c r="F121"/>
      <c r="G121" s="78"/>
      <c r="H121" s="78"/>
      <c r="I121" s="78"/>
      <c r="J121" s="78"/>
      <c r="K121" s="78"/>
      <c r="L121" s="78"/>
      <c r="M121" s="78"/>
      <c r="N121" s="78"/>
      <c r="O121" s="114"/>
    </row>
    <row r="122" spans="2:15" s="1" customFormat="1" x14ac:dyDescent="0.35">
      <c r="B122" s="157">
        <f t="shared" si="5"/>
        <v>0</v>
      </c>
      <c r="C122"/>
      <c r="D122"/>
      <c r="E122"/>
      <c r="F122"/>
      <c r="G122" s="78"/>
      <c r="H122" s="78"/>
      <c r="I122" s="78"/>
      <c r="J122" s="78"/>
      <c r="K122" s="78"/>
      <c r="L122" s="78"/>
      <c r="M122" s="78"/>
      <c r="N122" s="78"/>
      <c r="O122" s="114"/>
    </row>
    <row r="123" spans="2:15" s="1" customFormat="1" x14ac:dyDescent="0.35">
      <c r="B123" s="157">
        <f t="shared" si="5"/>
        <v>0</v>
      </c>
      <c r="C123"/>
      <c r="D123"/>
      <c r="E123"/>
      <c r="F123"/>
      <c r="G123" s="78"/>
      <c r="H123" s="78"/>
      <c r="I123" s="78"/>
      <c r="J123" s="78"/>
      <c r="K123" s="78"/>
      <c r="L123" s="78"/>
      <c r="M123" s="78"/>
      <c r="N123" s="78"/>
      <c r="O123" s="114"/>
    </row>
    <row r="124" spans="2:15" s="1" customFormat="1" x14ac:dyDescent="0.35">
      <c r="B124" s="157">
        <f t="shared" si="5"/>
        <v>0</v>
      </c>
      <c r="C124"/>
      <c r="D124"/>
      <c r="E124"/>
      <c r="F124"/>
      <c r="G124" s="78"/>
      <c r="H124" s="78"/>
      <c r="I124" s="78"/>
      <c r="J124" s="78"/>
      <c r="K124" s="78"/>
      <c r="L124" s="78"/>
      <c r="M124" s="78"/>
      <c r="N124" s="78"/>
      <c r="O124" s="114"/>
    </row>
    <row r="125" spans="2:15" s="1" customFormat="1" x14ac:dyDescent="0.35">
      <c r="B125" s="157">
        <f t="shared" si="5"/>
        <v>0</v>
      </c>
      <c r="C125"/>
      <c r="D125"/>
      <c r="E125"/>
      <c r="F125"/>
      <c r="G125" s="78"/>
      <c r="H125" s="78"/>
      <c r="I125" s="78"/>
      <c r="J125" s="78"/>
      <c r="K125" s="78"/>
      <c r="L125" s="78"/>
      <c r="M125" s="78"/>
      <c r="N125" s="78"/>
      <c r="O125" s="114"/>
    </row>
    <row r="126" spans="2:15" s="1" customFormat="1" x14ac:dyDescent="0.35">
      <c r="B126" s="157">
        <f t="shared" si="5"/>
        <v>0</v>
      </c>
      <c r="C126"/>
      <c r="D126"/>
      <c r="E126"/>
      <c r="F126"/>
      <c r="G126" s="78"/>
      <c r="H126" s="78"/>
      <c r="I126" s="78"/>
      <c r="J126" s="78"/>
      <c r="K126" s="78"/>
      <c r="L126" s="78"/>
      <c r="M126" s="78"/>
      <c r="N126" s="78"/>
      <c r="O126" s="114"/>
    </row>
    <row r="127" spans="2:15" s="1" customFormat="1" x14ac:dyDescent="0.35">
      <c r="B127" s="157">
        <f t="shared" si="5"/>
        <v>0</v>
      </c>
      <c r="C127"/>
      <c r="D127"/>
      <c r="E127"/>
      <c r="F127"/>
      <c r="G127" s="78"/>
      <c r="H127" s="78"/>
      <c r="I127" s="78"/>
      <c r="J127" s="78"/>
      <c r="K127" s="78"/>
      <c r="L127" s="78"/>
      <c r="M127" s="78"/>
      <c r="N127" s="78"/>
      <c r="O127" s="114"/>
    </row>
    <row r="128" spans="2:15" s="1" customFormat="1" x14ac:dyDescent="0.35">
      <c r="B128" s="157">
        <f t="shared" si="5"/>
        <v>0</v>
      </c>
      <c r="C128"/>
      <c r="D128"/>
      <c r="E128"/>
      <c r="F128"/>
      <c r="G128" s="78"/>
      <c r="H128" s="78"/>
      <c r="I128" s="78"/>
      <c r="J128" s="78"/>
      <c r="K128" s="78"/>
      <c r="L128" s="78"/>
      <c r="M128" s="78"/>
      <c r="N128" s="78"/>
      <c r="O128" s="114"/>
    </row>
    <row r="129" spans="2:15" s="1" customFormat="1" x14ac:dyDescent="0.35">
      <c r="B129" s="157">
        <f t="shared" si="5"/>
        <v>0</v>
      </c>
      <c r="C129"/>
      <c r="D129"/>
      <c r="E129"/>
      <c r="F129"/>
      <c r="G129" s="78"/>
      <c r="H129" s="78"/>
      <c r="I129" s="78"/>
      <c r="J129" s="78"/>
      <c r="K129" s="78"/>
      <c r="L129" s="78"/>
      <c r="M129" s="78"/>
      <c r="N129" s="78"/>
      <c r="O129" s="114"/>
    </row>
    <row r="130" spans="2:15" s="1" customFormat="1" x14ac:dyDescent="0.35">
      <c r="B130" s="157">
        <f t="shared" si="5"/>
        <v>0</v>
      </c>
      <c r="C130"/>
      <c r="D130"/>
      <c r="E130"/>
      <c r="F130"/>
      <c r="G130" s="78"/>
      <c r="H130" s="78"/>
      <c r="I130" s="78"/>
      <c r="J130" s="78"/>
      <c r="K130" s="78"/>
      <c r="L130" s="78"/>
      <c r="M130" s="78"/>
      <c r="N130" s="78"/>
      <c r="O130" s="114"/>
    </row>
    <row r="131" spans="2:15" s="1" customFormat="1" x14ac:dyDescent="0.35">
      <c r="B131" s="157">
        <f t="shared" si="5"/>
        <v>0</v>
      </c>
      <c r="C131"/>
      <c r="D131"/>
      <c r="E131"/>
      <c r="F131"/>
      <c r="G131" s="78"/>
      <c r="H131" s="78"/>
      <c r="I131" s="78"/>
      <c r="J131" s="78"/>
      <c r="K131" s="78"/>
      <c r="L131" s="78"/>
      <c r="M131" s="78"/>
      <c r="N131" s="78"/>
      <c r="O131" s="114"/>
    </row>
    <row r="132" spans="2:15" s="1" customFormat="1" x14ac:dyDescent="0.35">
      <c r="B132" s="158">
        <f t="shared" si="5"/>
        <v>0</v>
      </c>
      <c r="C132"/>
      <c r="D132"/>
      <c r="E132"/>
      <c r="F132"/>
      <c r="G132" s="79"/>
      <c r="H132" s="79"/>
      <c r="I132" s="79"/>
      <c r="J132" s="79"/>
      <c r="K132" s="79"/>
      <c r="L132" s="79"/>
      <c r="M132" s="79"/>
      <c r="N132" s="78"/>
      <c r="O132" s="114"/>
    </row>
    <row r="133" spans="2:15" s="1" customFormat="1" x14ac:dyDescent="0.35">
      <c r="B133" s="5" t="s">
        <v>365</v>
      </c>
      <c r="C133"/>
      <c r="D133"/>
      <c r="E133"/>
      <c r="F133"/>
      <c r="G133" s="79"/>
      <c r="H133" s="79"/>
      <c r="I133" s="79"/>
      <c r="J133" s="79"/>
      <c r="K133" s="79"/>
      <c r="L133" s="79"/>
      <c r="M133" s="79"/>
      <c r="N133" s="78"/>
      <c r="O133" s="114"/>
    </row>
    <row r="134" spans="2:15" s="1" customFormat="1" x14ac:dyDescent="0.35">
      <c r="B134" s="5" t="s">
        <v>366</v>
      </c>
      <c r="C134"/>
      <c r="D134"/>
      <c r="E134"/>
      <c r="F134"/>
      <c r="G134" s="79"/>
      <c r="H134" s="79"/>
      <c r="I134" s="79"/>
      <c r="J134" s="79"/>
      <c r="K134" s="79"/>
      <c r="L134" s="79"/>
      <c r="M134" s="79"/>
      <c r="N134" s="78"/>
      <c r="O134" s="114"/>
    </row>
    <row r="135" spans="2:15" s="1" customFormat="1" x14ac:dyDescent="0.35">
      <c r="B135" s="5" t="s">
        <v>367</v>
      </c>
      <c r="C135"/>
      <c r="D135"/>
      <c r="E135"/>
      <c r="F135"/>
      <c r="G135" s="79"/>
      <c r="H135" s="79"/>
      <c r="I135" s="79"/>
      <c r="J135" s="79"/>
      <c r="K135" s="79"/>
      <c r="L135" s="79"/>
      <c r="M135" s="79"/>
      <c r="N135" s="78"/>
      <c r="O135" s="114"/>
    </row>
    <row r="136" spans="2:15" s="1" customFormat="1" x14ac:dyDescent="0.35">
      <c r="B136" s="5" t="s">
        <v>368</v>
      </c>
      <c r="C136"/>
      <c r="D136"/>
      <c r="E136"/>
      <c r="F136"/>
      <c r="G136" s="79"/>
      <c r="H136" s="79"/>
      <c r="I136" s="79"/>
      <c r="J136" s="79"/>
      <c r="K136" s="79"/>
      <c r="L136" s="79"/>
      <c r="M136" s="79"/>
      <c r="N136" s="78"/>
      <c r="O136" s="114"/>
    </row>
    <row r="137" spans="2:15" s="1" customFormat="1" x14ac:dyDescent="0.35">
      <c r="B137" s="5" t="s">
        <v>369</v>
      </c>
      <c r="C137"/>
      <c r="D137"/>
      <c r="E137"/>
      <c r="F137"/>
      <c r="G137" s="79"/>
      <c r="H137" s="79"/>
      <c r="I137" s="79"/>
      <c r="J137" s="79"/>
      <c r="K137" s="79"/>
      <c r="L137" s="79"/>
      <c r="M137" s="79"/>
      <c r="N137" s="78"/>
      <c r="O137" s="114"/>
    </row>
    <row r="138" spans="2:15" s="1" customFormat="1" x14ac:dyDescent="0.35">
      <c r="B138" s="5" t="s">
        <v>370</v>
      </c>
      <c r="C138"/>
      <c r="D138"/>
      <c r="E138"/>
      <c r="F138"/>
      <c r="G138" s="79"/>
      <c r="H138" s="79"/>
      <c r="I138" s="79"/>
      <c r="J138" s="79"/>
      <c r="K138" s="79"/>
      <c r="L138" s="79"/>
      <c r="M138" s="79"/>
      <c r="N138" s="78"/>
      <c r="O138" s="114"/>
    </row>
    <row r="139" spans="2:15" s="1" customFormat="1" x14ac:dyDescent="0.35">
      <c r="B139" s="5" t="s">
        <v>371</v>
      </c>
      <c r="C139"/>
      <c r="D139"/>
      <c r="E139"/>
      <c r="F139"/>
      <c r="G139" s="79"/>
      <c r="H139" s="79"/>
      <c r="I139" s="79"/>
      <c r="J139" s="79"/>
      <c r="K139" s="79"/>
      <c r="L139" s="79"/>
      <c r="M139" s="79"/>
      <c r="N139" s="79"/>
      <c r="O139" s="116"/>
    </row>
    <row r="140" spans="2:15" s="1" customFormat="1" x14ac:dyDescent="0.35">
      <c r="B140" s="55" t="s">
        <v>344</v>
      </c>
      <c r="C140"/>
      <c r="D140"/>
      <c r="E140"/>
      <c r="F140"/>
      <c r="G140" s="23"/>
      <c r="H140" s="23"/>
      <c r="I140" s="23"/>
      <c r="J140" s="23"/>
      <c r="K140" s="23"/>
      <c r="L140" s="23"/>
      <c r="M140" s="23"/>
      <c r="N140" s="23"/>
      <c r="O140" s="37"/>
    </row>
    <row r="141" spans="2:15" s="1" customFormat="1" x14ac:dyDescent="0.35">
      <c r="B141" s="117"/>
      <c r="C141"/>
      <c r="D141"/>
      <c r="E141"/>
      <c r="F141"/>
      <c r="G141" s="77"/>
      <c r="H141" s="77"/>
      <c r="I141" s="77"/>
      <c r="J141" s="77"/>
      <c r="K141" s="77"/>
      <c r="L141" s="77"/>
      <c r="M141" s="77"/>
      <c r="N141" s="77"/>
      <c r="O141" s="112"/>
    </row>
    <row r="142" spans="2:15" s="1" customFormat="1" x14ac:dyDescent="0.35">
      <c r="B142" s="118"/>
      <c r="C142"/>
      <c r="D142"/>
      <c r="E142"/>
      <c r="F142"/>
      <c r="G142" s="78"/>
      <c r="H142" s="78"/>
      <c r="I142" s="78"/>
      <c r="J142" s="78"/>
      <c r="K142" s="78"/>
      <c r="L142" s="78"/>
      <c r="M142" s="78"/>
      <c r="N142" s="79"/>
      <c r="O142" s="116"/>
    </row>
    <row r="143" spans="2:15" s="1" customFormat="1" x14ac:dyDescent="0.35">
      <c r="B143" s="49"/>
      <c r="C143"/>
      <c r="D143"/>
      <c r="E143"/>
      <c r="F143"/>
      <c r="G143" s="23"/>
      <c r="H143" s="23"/>
      <c r="I143" s="23"/>
      <c r="J143" s="23"/>
      <c r="K143" s="23"/>
      <c r="L143" s="23"/>
      <c r="M143" s="23"/>
      <c r="N143" s="23"/>
      <c r="O143" s="37"/>
    </row>
    <row r="144" spans="2:15" s="1" customFormat="1" x14ac:dyDescent="0.35">
      <c r="B144" s="35" t="s">
        <v>375</v>
      </c>
      <c r="C144"/>
      <c r="D144"/>
      <c r="E144"/>
      <c r="F144"/>
      <c r="G144" s="23"/>
      <c r="H144" s="23"/>
      <c r="I144" s="23"/>
      <c r="J144" s="23"/>
      <c r="K144" s="23"/>
      <c r="L144" s="23"/>
      <c r="M144" s="23"/>
      <c r="N144" s="23"/>
      <c r="O144" s="37"/>
    </row>
    <row r="145" spans="1:16" s="1" customFormat="1" ht="8.15" customHeight="1" x14ac:dyDescent="0.35">
      <c r="B145" s="35"/>
      <c r="C145"/>
      <c r="D145"/>
      <c r="E145"/>
      <c r="F145"/>
      <c r="G145" s="23"/>
      <c r="H145" s="23"/>
      <c r="I145" s="23"/>
      <c r="J145" s="23"/>
      <c r="K145" s="23"/>
      <c r="L145" s="23"/>
      <c r="M145" s="23"/>
      <c r="N145" s="23"/>
      <c r="O145" s="37"/>
    </row>
    <row r="146" spans="1:16" s="1" customFormat="1" x14ac:dyDescent="0.35">
      <c r="B146" s="36" t="s">
        <v>418</v>
      </c>
      <c r="C146"/>
      <c r="D146"/>
      <c r="E146"/>
      <c r="F146"/>
      <c r="G146" s="23"/>
      <c r="H146" s="23"/>
      <c r="I146" s="23"/>
      <c r="J146" s="23"/>
      <c r="K146" s="23"/>
      <c r="L146" s="23"/>
      <c r="M146" s="23"/>
      <c r="N146" s="23"/>
      <c r="O146" s="37"/>
    </row>
    <row r="147" spans="1:16" s="1" customFormat="1" x14ac:dyDescent="0.35">
      <c r="B147" s="38" t="s">
        <v>425</v>
      </c>
      <c r="C147"/>
      <c r="D147"/>
      <c r="E147"/>
      <c r="F147"/>
      <c r="G147" s="77"/>
      <c r="H147" s="77"/>
      <c r="I147" s="77"/>
      <c r="J147" s="77"/>
      <c r="K147" s="77"/>
      <c r="L147" s="77"/>
      <c r="M147" s="77"/>
      <c r="N147" s="77"/>
      <c r="O147" s="112"/>
    </row>
    <row r="148" spans="1:16" s="1" customFormat="1" x14ac:dyDescent="0.35">
      <c r="B148" s="38" t="s">
        <v>426</v>
      </c>
      <c r="C148"/>
      <c r="D148"/>
      <c r="E148"/>
      <c r="F148"/>
      <c r="G148" s="77"/>
      <c r="H148" s="77"/>
      <c r="I148" s="77"/>
      <c r="J148" s="77"/>
      <c r="K148" s="77"/>
      <c r="L148" s="77"/>
      <c r="M148" s="77"/>
      <c r="N148" s="217"/>
      <c r="O148" s="218"/>
    </row>
    <row r="149" spans="1:16" s="1" customFormat="1" ht="5.15" customHeight="1" x14ac:dyDescent="0.35">
      <c r="B149" s="38"/>
      <c r="C149"/>
      <c r="D149"/>
      <c r="E149"/>
      <c r="F149"/>
      <c r="G149" s="23"/>
      <c r="H149" s="23"/>
      <c r="I149" s="23"/>
      <c r="J149" s="23"/>
      <c r="K149" s="23"/>
      <c r="L149" s="23"/>
      <c r="M149" s="23"/>
      <c r="N149" s="23"/>
      <c r="O149" s="37"/>
    </row>
    <row r="150" spans="1:16" s="1" customFormat="1" x14ac:dyDescent="0.35">
      <c r="B150" s="36" t="s">
        <v>420</v>
      </c>
      <c r="C150"/>
      <c r="D150"/>
      <c r="E150"/>
      <c r="F150"/>
      <c r="G150" s="23"/>
      <c r="H150" s="23"/>
      <c r="I150" s="23"/>
      <c r="J150" s="23"/>
      <c r="K150" s="23"/>
      <c r="L150" s="23"/>
      <c r="M150" s="23"/>
      <c r="N150" s="23"/>
      <c r="O150" s="37"/>
    </row>
    <row r="151" spans="1:16" s="1" customFormat="1" x14ac:dyDescent="0.35">
      <c r="B151" s="38" t="s">
        <v>425</v>
      </c>
      <c r="C151"/>
      <c r="D151"/>
      <c r="E151"/>
      <c r="F151"/>
      <c r="G151" s="77"/>
      <c r="H151" s="77"/>
      <c r="I151" s="77"/>
      <c r="J151" s="77"/>
      <c r="K151" s="77"/>
      <c r="L151" s="77"/>
      <c r="M151" s="77"/>
      <c r="N151" s="77"/>
      <c r="O151" s="112"/>
    </row>
    <row r="152" spans="1:16" s="1" customFormat="1" x14ac:dyDescent="0.35">
      <c r="B152" s="38" t="s">
        <v>426</v>
      </c>
      <c r="C152"/>
      <c r="D152"/>
      <c r="E152"/>
      <c r="F152"/>
      <c r="G152" s="77"/>
      <c r="H152" s="77"/>
      <c r="I152" s="77"/>
      <c r="J152" s="77"/>
      <c r="K152" s="77"/>
      <c r="L152" s="77"/>
      <c r="M152" s="77"/>
      <c r="N152" s="217"/>
      <c r="O152" s="218"/>
    </row>
    <row r="153" spans="1:16" s="1" customFormat="1" x14ac:dyDescent="0.35">
      <c r="B153" s="119"/>
      <c r="C153" s="28"/>
      <c r="D153" s="28"/>
      <c r="E153" s="28"/>
      <c r="F153" s="28"/>
      <c r="G153" s="120"/>
      <c r="H153" s="120"/>
      <c r="I153" s="120"/>
      <c r="J153" s="120"/>
      <c r="K153" s="120"/>
      <c r="L153" s="120"/>
      <c r="M153" s="120"/>
      <c r="N153" s="120"/>
      <c r="O153" s="121"/>
    </row>
    <row r="154" spans="1:16" s="1" customFormat="1" x14ac:dyDescent="0.35">
      <c r="B154" s="125"/>
      <c r="C154" s="30"/>
      <c r="D154" s="30"/>
      <c r="E154" s="30"/>
      <c r="F154" s="30"/>
      <c r="G154" s="125"/>
      <c r="H154" s="125"/>
      <c r="I154" s="125"/>
      <c r="J154" s="125"/>
      <c r="K154" s="125"/>
      <c r="L154" s="125"/>
      <c r="M154" s="125"/>
      <c r="N154" s="125"/>
      <c r="O154" s="125"/>
    </row>
    <row r="155" spans="1:16" x14ac:dyDescent="0.35">
      <c r="A155" t="s">
        <v>327</v>
      </c>
      <c r="B155" t="s">
        <v>327</v>
      </c>
      <c r="C155" t="s">
        <v>327</v>
      </c>
      <c r="D155" t="s">
        <v>327</v>
      </c>
      <c r="E155" t="s">
        <v>327</v>
      </c>
      <c r="F155" t="s">
        <v>327</v>
      </c>
      <c r="G155" t="s">
        <v>327</v>
      </c>
      <c r="H155" t="s">
        <v>327</v>
      </c>
      <c r="I155" t="s">
        <v>327</v>
      </c>
      <c r="J155" t="s">
        <v>327</v>
      </c>
      <c r="K155" t="s">
        <v>327</v>
      </c>
      <c r="L155" t="s">
        <v>327</v>
      </c>
      <c r="M155" t="s">
        <v>327</v>
      </c>
      <c r="N155" t="s">
        <v>327</v>
      </c>
      <c r="O155" t="s">
        <v>327</v>
      </c>
      <c r="P155" t="s">
        <v>327</v>
      </c>
    </row>
    <row r="156" spans="1:16" x14ac:dyDescent="0.35"/>
    <row r="157" spans="1:16" x14ac:dyDescent="0.35"/>
    <row r="158" spans="1:16" x14ac:dyDescent="0.35"/>
    <row r="159" spans="1:16" x14ac:dyDescent="0.35"/>
    <row r="160" spans="1:16" x14ac:dyDescent="0.35"/>
    <row r="161" x14ac:dyDescent="0.35"/>
    <row r="162" x14ac:dyDescent="0.35"/>
    <row r="163" x14ac:dyDescent="0.35"/>
    <row r="164" x14ac:dyDescent="0.35"/>
    <row r="165" x14ac:dyDescent="0.35"/>
  </sheetData>
  <mergeCells count="3">
    <mergeCell ref="D2:O2"/>
    <mergeCell ref="B4:O4"/>
    <mergeCell ref="B8:O14"/>
  </mergeCells>
  <dataValidations count="1">
    <dataValidation type="list" errorStyle="warning" allowBlank="1" showInputMessage="1" showErrorMessage="1" errorTitle="Município não existente" error="Por favor selecionar o município a partir da lista." sqref="B53:B88" xr:uid="{00000000-0002-0000-1200-000000000000}">
      <formula1>Municípios</formula1>
    </dataValidation>
  </dataValidations>
  <pageMargins left="0.7" right="0.7" top="0.75" bottom="0.75" header="0.3" footer="0.3"/>
  <pageSetup paperSize="9" scale="35"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pageSetUpPr fitToPage="1"/>
  </sheetPr>
  <dimension ref="B2:T78"/>
  <sheetViews>
    <sheetView showGridLines="0" topLeftCell="A33" zoomScale="85" zoomScaleNormal="85" workbookViewId="0">
      <selection activeCell="F62" sqref="F62"/>
    </sheetView>
  </sheetViews>
  <sheetFormatPr defaultColWidth="9.1796875" defaultRowHeight="14.5" x14ac:dyDescent="0.35"/>
  <cols>
    <col min="1" max="1" width="3.54296875" customWidth="1"/>
    <col min="2" max="7" width="14" customWidth="1"/>
    <col min="8" max="8" width="16.54296875" customWidth="1"/>
    <col min="9" max="13" width="14" customWidth="1"/>
    <col min="14" max="14" width="4" customWidth="1"/>
    <col min="15" max="15" width="9.1796875" bestFit="1" customWidth="1"/>
    <col min="16" max="16" width="13.1796875" customWidth="1"/>
    <col min="17" max="17" width="4.1796875" customWidth="1"/>
    <col min="18" max="18" width="13.81640625" customWidth="1"/>
  </cols>
  <sheetData>
    <row r="2" spans="2:20" x14ac:dyDescent="0.35">
      <c r="B2" s="459" t="s">
        <v>427</v>
      </c>
      <c r="C2" s="459"/>
      <c r="D2" s="459"/>
      <c r="E2" s="459"/>
      <c r="F2" s="459"/>
      <c r="G2" s="459"/>
      <c r="H2" s="459"/>
      <c r="I2" s="459"/>
      <c r="J2" s="459"/>
      <c r="K2" s="459"/>
      <c r="L2" s="459"/>
      <c r="M2" s="459"/>
      <c r="N2" s="155"/>
      <c r="O2" s="155"/>
      <c r="P2" s="155"/>
      <c r="Q2" s="155"/>
      <c r="R2" s="155"/>
      <c r="S2" s="155"/>
      <c r="T2" s="155"/>
    </row>
    <row r="3" spans="2:20" x14ac:dyDescent="0.35">
      <c r="B3" s="459"/>
      <c r="C3" s="459"/>
      <c r="D3" s="459"/>
      <c r="E3" s="459"/>
      <c r="F3" s="459"/>
      <c r="G3" s="459"/>
      <c r="H3" s="459"/>
      <c r="I3" s="459"/>
      <c r="J3" s="459"/>
      <c r="K3" s="459"/>
      <c r="L3" s="459"/>
      <c r="M3" s="459"/>
      <c r="N3" s="155"/>
      <c r="O3" s="155"/>
      <c r="P3" s="155"/>
      <c r="Q3" s="155"/>
      <c r="R3" s="155"/>
      <c r="S3" s="155"/>
      <c r="T3" s="155"/>
    </row>
    <row r="4" spans="2:20" x14ac:dyDescent="0.35">
      <c r="B4" s="304" t="s">
        <v>486</v>
      </c>
      <c r="C4" s="305"/>
      <c r="D4" s="305"/>
      <c r="E4" s="305"/>
      <c r="F4" s="16"/>
      <c r="G4" s="16"/>
      <c r="H4" s="16"/>
      <c r="I4" s="16"/>
      <c r="J4" s="16"/>
      <c r="K4" s="16"/>
      <c r="L4" s="16"/>
      <c r="M4" s="16"/>
      <c r="N4" s="155"/>
      <c r="O4" s="155"/>
      <c r="P4" s="155"/>
      <c r="Q4" s="155"/>
      <c r="R4" s="155"/>
      <c r="S4" s="155"/>
      <c r="T4" s="155"/>
    </row>
    <row r="5" spans="2:20" s="313" customFormat="1" ht="15" thickBot="1" x14ac:dyDescent="0.4"/>
    <row r="6" spans="2:20" ht="23" x14ac:dyDescent="0.35">
      <c r="B6" s="314"/>
      <c r="C6" s="315" t="s">
        <v>473</v>
      </c>
      <c r="D6" s="316"/>
      <c r="E6" s="317">
        <v>2022</v>
      </c>
      <c r="F6" s="316"/>
      <c r="G6" s="316"/>
      <c r="H6" s="316"/>
      <c r="I6" s="316"/>
      <c r="J6" s="316"/>
      <c r="K6" s="316"/>
      <c r="L6" s="318"/>
      <c r="M6" s="319"/>
      <c r="N6" s="316"/>
      <c r="O6" s="316"/>
      <c r="P6" s="316"/>
      <c r="Q6" s="316"/>
      <c r="R6" s="320" t="s">
        <v>474</v>
      </c>
      <c r="S6" s="321" t="s">
        <v>485</v>
      </c>
      <c r="T6" s="322"/>
    </row>
    <row r="7" spans="2:20" x14ac:dyDescent="0.35">
      <c r="B7" s="264"/>
      <c r="C7" s="265"/>
      <c r="D7" s="265"/>
      <c r="E7" s="265"/>
      <c r="F7" s="265"/>
      <c r="G7" s="265"/>
      <c r="H7" s="265"/>
      <c r="I7" s="265"/>
      <c r="J7" s="265"/>
      <c r="K7" s="265"/>
      <c r="L7" s="266"/>
      <c r="M7" s="267"/>
      <c r="N7" s="265"/>
      <c r="O7" s="265"/>
      <c r="P7" s="265"/>
      <c r="Q7" s="265"/>
      <c r="R7" s="265"/>
      <c r="S7" s="265"/>
      <c r="T7" s="269"/>
    </row>
    <row r="8" spans="2:20" x14ac:dyDescent="0.35">
      <c r="B8" s="264"/>
      <c r="C8" s="270"/>
      <c r="D8" s="271"/>
      <c r="E8" s="265"/>
      <c r="F8" s="265"/>
      <c r="G8" s="265"/>
      <c r="H8" s="460" t="s">
        <v>475</v>
      </c>
      <c r="I8" s="265"/>
      <c r="J8" s="265"/>
      <c r="K8" s="265"/>
      <c r="L8" s="272" t="s">
        <v>515</v>
      </c>
      <c r="M8" s="267"/>
      <c r="N8" s="265"/>
      <c r="O8" s="273"/>
      <c r="P8" s="463" t="s">
        <v>476</v>
      </c>
      <c r="Q8" s="265"/>
      <c r="R8" s="265"/>
      <c r="S8" s="265"/>
      <c r="T8" s="268"/>
    </row>
    <row r="9" spans="2:20" x14ac:dyDescent="0.35">
      <c r="B9" s="274"/>
      <c r="C9" s="275"/>
      <c r="D9" s="271"/>
      <c r="E9" s="265"/>
      <c r="F9" s="265"/>
      <c r="G9" s="265"/>
      <c r="H9" s="461"/>
      <c r="I9" s="276"/>
      <c r="J9" s="265"/>
      <c r="K9" s="265"/>
      <c r="L9" s="265"/>
      <c r="M9" s="265"/>
      <c r="N9" s="265"/>
      <c r="O9" s="273"/>
      <c r="P9" s="464"/>
      <c r="Q9" s="276"/>
      <c r="R9" s="265"/>
      <c r="S9" s="277"/>
      <c r="T9" s="278"/>
    </row>
    <row r="10" spans="2:20" x14ac:dyDescent="0.35">
      <c r="B10" s="274"/>
      <c r="C10" s="275"/>
      <c r="D10" s="271"/>
      <c r="E10" s="265"/>
      <c r="F10" s="265"/>
      <c r="G10" s="265"/>
      <c r="H10" s="461"/>
      <c r="I10" s="276"/>
      <c r="J10" s="276"/>
      <c r="K10" s="265"/>
      <c r="L10" s="466" t="s">
        <v>477</v>
      </c>
      <c r="M10" s="265"/>
      <c r="N10" s="276"/>
      <c r="O10" s="273"/>
      <c r="P10" s="465"/>
      <c r="Q10" s="276"/>
      <c r="R10" s="265"/>
      <c r="S10" s="277"/>
      <c r="T10" s="278"/>
    </row>
    <row r="11" spans="2:20" x14ac:dyDescent="0.35">
      <c r="B11" s="274"/>
      <c r="C11" s="275"/>
      <c r="D11" s="271"/>
      <c r="E11" s="276"/>
      <c r="F11" s="265"/>
      <c r="G11" s="265"/>
      <c r="H11" s="461"/>
      <c r="I11" s="276"/>
      <c r="J11" s="272" t="s">
        <v>515</v>
      </c>
      <c r="K11" s="265"/>
      <c r="L11" s="467"/>
      <c r="M11" s="267"/>
      <c r="N11" s="272" t="s">
        <v>515</v>
      </c>
      <c r="O11" s="276"/>
      <c r="P11" s="265"/>
      <c r="Q11" s="276"/>
      <c r="R11" s="469" t="s">
        <v>478</v>
      </c>
      <c r="S11" s="277"/>
      <c r="T11" s="278"/>
    </row>
    <row r="12" spans="2:20" x14ac:dyDescent="0.35">
      <c r="B12" s="274"/>
      <c r="C12" s="275"/>
      <c r="D12" s="271"/>
      <c r="E12" s="276"/>
      <c r="F12" s="265"/>
      <c r="G12" s="265"/>
      <c r="H12" s="461"/>
      <c r="I12" s="276"/>
      <c r="J12" s="265"/>
      <c r="K12" s="265"/>
      <c r="L12" s="468"/>
      <c r="M12" s="265"/>
      <c r="N12" s="276"/>
      <c r="O12" s="273"/>
      <c r="P12" s="276"/>
      <c r="Q12" s="276"/>
      <c r="R12" s="470"/>
      <c r="S12" s="277"/>
      <c r="T12" s="278"/>
    </row>
    <row r="13" spans="2:20" x14ac:dyDescent="0.35">
      <c r="B13" s="274"/>
      <c r="C13" s="275"/>
      <c r="D13" s="271"/>
      <c r="E13" s="272">
        <v>1468</v>
      </c>
      <c r="F13" s="265"/>
      <c r="G13" s="265"/>
      <c r="H13" s="461"/>
      <c r="I13" s="276"/>
      <c r="J13" s="276"/>
      <c r="K13" s="265"/>
      <c r="L13" s="276"/>
      <c r="M13" s="265"/>
      <c r="N13" s="276"/>
      <c r="O13" s="273"/>
      <c r="P13" s="279" t="s">
        <v>515</v>
      </c>
      <c r="Q13" s="276"/>
      <c r="R13" s="471"/>
      <c r="S13" s="277"/>
      <c r="T13" s="278"/>
    </row>
    <row r="14" spans="2:20" x14ac:dyDescent="0.35">
      <c r="B14" s="274"/>
      <c r="C14" s="275"/>
      <c r="D14" s="271"/>
      <c r="E14" s="265"/>
      <c r="F14" s="265"/>
      <c r="G14" s="265"/>
      <c r="H14" s="461"/>
      <c r="I14" s="276"/>
      <c r="J14" s="276"/>
      <c r="K14" s="265"/>
      <c r="L14" s="276"/>
      <c r="M14" s="265"/>
      <c r="N14" s="279" t="s">
        <v>515</v>
      </c>
      <c r="O14" s="273"/>
      <c r="P14" s="265"/>
      <c r="Q14" s="276"/>
      <c r="R14" s="265"/>
      <c r="S14" s="277"/>
      <c r="T14" s="278"/>
    </row>
    <row r="15" spans="2:20" x14ac:dyDescent="0.35">
      <c r="B15" s="264"/>
      <c r="C15" s="275"/>
      <c r="D15" s="271"/>
      <c r="E15" s="265"/>
      <c r="F15" s="265"/>
      <c r="G15" s="265"/>
      <c r="H15" s="461"/>
      <c r="I15" s="276"/>
      <c r="J15" s="279" t="s">
        <v>515</v>
      </c>
      <c r="K15" s="265"/>
      <c r="L15" s="265"/>
      <c r="M15" s="265"/>
      <c r="N15" s="276"/>
      <c r="O15" s="265"/>
      <c r="P15" s="472" t="s">
        <v>377</v>
      </c>
      <c r="Q15" s="265"/>
      <c r="R15" s="265"/>
      <c r="S15" s="277"/>
      <c r="T15" s="268"/>
    </row>
    <row r="16" spans="2:20" x14ac:dyDescent="0.35">
      <c r="B16" s="264"/>
      <c r="C16" s="275"/>
      <c r="D16" s="271"/>
      <c r="E16" s="265"/>
      <c r="F16" s="265"/>
      <c r="G16" s="265"/>
      <c r="H16" s="461"/>
      <c r="I16" s="265"/>
      <c r="J16" s="265"/>
      <c r="K16" s="265"/>
      <c r="L16" s="265"/>
      <c r="M16" s="265"/>
      <c r="N16" s="265"/>
      <c r="O16" s="265"/>
      <c r="P16" s="473"/>
      <c r="Q16" s="265"/>
      <c r="R16" s="265"/>
      <c r="S16" s="277"/>
      <c r="T16" s="268"/>
    </row>
    <row r="17" spans="2:20" x14ac:dyDescent="0.35">
      <c r="B17" s="264"/>
      <c r="C17" s="275"/>
      <c r="D17" s="271"/>
      <c r="E17" s="265"/>
      <c r="F17" s="265"/>
      <c r="G17" s="265"/>
      <c r="H17" s="461"/>
      <c r="I17" s="265"/>
      <c r="J17" s="265"/>
      <c r="K17" s="265"/>
      <c r="L17" s="265"/>
      <c r="M17" s="265"/>
      <c r="N17" s="279" t="s">
        <v>515</v>
      </c>
      <c r="O17" s="265"/>
      <c r="P17" s="276"/>
      <c r="Q17" s="265"/>
      <c r="R17" s="469" t="s">
        <v>478</v>
      </c>
      <c r="S17" s="277"/>
      <c r="T17" s="268"/>
    </row>
    <row r="18" spans="2:20" x14ac:dyDescent="0.35">
      <c r="B18" s="264"/>
      <c r="C18" s="275"/>
      <c r="D18" s="271"/>
      <c r="E18" s="265"/>
      <c r="F18" s="265"/>
      <c r="G18" s="265"/>
      <c r="H18" s="461"/>
      <c r="I18" s="265"/>
      <c r="J18" s="272" t="s">
        <v>515</v>
      </c>
      <c r="K18" s="265"/>
      <c r="L18" s="466" t="s">
        <v>479</v>
      </c>
      <c r="M18" s="265"/>
      <c r="N18" s="265"/>
      <c r="O18" s="265"/>
      <c r="P18" s="265"/>
      <c r="Q18" s="265"/>
      <c r="R18" s="471"/>
      <c r="S18" s="277"/>
      <c r="T18" s="268"/>
    </row>
    <row r="19" spans="2:20" x14ac:dyDescent="0.35">
      <c r="B19" s="264"/>
      <c r="C19" s="275"/>
      <c r="D19" s="271"/>
      <c r="E19" s="265"/>
      <c r="F19" s="265"/>
      <c r="G19" s="265"/>
      <c r="H19" s="462"/>
      <c r="I19" s="265"/>
      <c r="J19" s="265"/>
      <c r="K19" s="265"/>
      <c r="L19" s="467"/>
      <c r="M19" s="265"/>
      <c r="N19" s="265"/>
      <c r="O19" s="265"/>
      <c r="P19" s="279" t="s">
        <v>515</v>
      </c>
      <c r="Q19" s="265"/>
      <c r="R19" s="265"/>
      <c r="S19" s="277"/>
      <c r="T19" s="268"/>
    </row>
    <row r="20" spans="2:20" x14ac:dyDescent="0.35">
      <c r="B20" s="264"/>
      <c r="C20" s="275"/>
      <c r="D20" s="271"/>
      <c r="E20" s="265"/>
      <c r="F20" s="265"/>
      <c r="G20" s="280"/>
      <c r="H20" s="281"/>
      <c r="I20" s="265"/>
      <c r="J20" s="265"/>
      <c r="K20" s="265"/>
      <c r="L20" s="467"/>
      <c r="M20" s="276"/>
      <c r="N20" s="272" t="s">
        <v>515</v>
      </c>
      <c r="O20" s="265"/>
      <c r="P20" s="265"/>
      <c r="Q20" s="265"/>
      <c r="R20" s="265"/>
      <c r="S20" s="277"/>
      <c r="T20" s="268"/>
    </row>
    <row r="21" spans="2:20" x14ac:dyDescent="0.35">
      <c r="B21" s="264"/>
      <c r="C21" s="282" t="s">
        <v>480</v>
      </c>
      <c r="D21" s="271"/>
      <c r="E21" s="265"/>
      <c r="F21" s="265"/>
      <c r="G21" s="265"/>
      <c r="H21" s="460" t="s">
        <v>481</v>
      </c>
      <c r="I21" s="265"/>
      <c r="J21" s="265"/>
      <c r="K21" s="265"/>
      <c r="L21" s="468"/>
      <c r="M21" s="265"/>
      <c r="N21" s="265"/>
      <c r="O21" s="265"/>
      <c r="P21" s="474" t="s">
        <v>381</v>
      </c>
      <c r="Q21" s="265"/>
      <c r="R21" s="265"/>
      <c r="S21" s="276"/>
      <c r="T21" s="268"/>
    </row>
    <row r="22" spans="2:20" x14ac:dyDescent="0.35">
      <c r="B22" s="264"/>
      <c r="C22" s="283"/>
      <c r="D22" s="271"/>
      <c r="E22" s="272" t="s">
        <v>515</v>
      </c>
      <c r="F22" s="265"/>
      <c r="G22" s="265"/>
      <c r="H22" s="461"/>
      <c r="I22" s="265"/>
      <c r="J22" s="272" t="s">
        <v>515</v>
      </c>
      <c r="K22" s="265"/>
      <c r="L22" s="265"/>
      <c r="M22" s="265"/>
      <c r="N22" s="265"/>
      <c r="O22" s="265"/>
      <c r="P22" s="475"/>
      <c r="Q22" s="265"/>
      <c r="R22" s="476" t="s">
        <v>476</v>
      </c>
      <c r="S22" s="284"/>
      <c r="T22" s="268"/>
    </row>
    <row r="23" spans="2:20" x14ac:dyDescent="0.35">
      <c r="B23" s="264"/>
      <c r="C23" s="285"/>
      <c r="D23" s="271"/>
      <c r="E23" s="267"/>
      <c r="F23" s="267"/>
      <c r="G23" s="267"/>
      <c r="H23" s="462"/>
      <c r="I23" s="267"/>
      <c r="J23" s="265"/>
      <c r="K23" s="267"/>
      <c r="L23" s="265"/>
      <c r="M23" s="267"/>
      <c r="N23" s="272" t="s">
        <v>515</v>
      </c>
      <c r="O23" s="267"/>
      <c r="P23" s="265"/>
      <c r="Q23" s="267"/>
      <c r="R23" s="477"/>
      <c r="S23" s="284"/>
      <c r="T23" s="268"/>
    </row>
    <row r="24" spans="2:20" x14ac:dyDescent="0.35">
      <c r="B24" s="264"/>
      <c r="C24" s="285"/>
      <c r="D24" s="271"/>
      <c r="E24" s="265"/>
      <c r="F24" s="265"/>
      <c r="G24" s="265"/>
      <c r="H24" s="265"/>
      <c r="I24" s="265"/>
      <c r="J24" s="272" t="s">
        <v>515</v>
      </c>
      <c r="K24" s="265"/>
      <c r="L24" s="265"/>
      <c r="M24" s="267"/>
      <c r="N24" s="265"/>
      <c r="O24" s="273"/>
      <c r="P24" s="272" t="s">
        <v>515</v>
      </c>
      <c r="Q24" s="265"/>
      <c r="R24" s="477"/>
      <c r="S24" s="286"/>
      <c r="T24" s="268"/>
    </row>
    <row r="25" spans="2:20" x14ac:dyDescent="0.35">
      <c r="B25" s="264"/>
      <c r="C25" s="275"/>
      <c r="D25" s="271"/>
      <c r="E25" s="265"/>
      <c r="F25" s="265"/>
      <c r="G25" s="265"/>
      <c r="H25" s="265"/>
      <c r="I25" s="265"/>
      <c r="J25" s="265"/>
      <c r="K25" s="265"/>
      <c r="L25" s="466" t="s">
        <v>482</v>
      </c>
      <c r="M25" s="267"/>
      <c r="N25" s="284"/>
      <c r="O25" s="273"/>
      <c r="P25" s="273"/>
      <c r="Q25" s="267"/>
      <c r="R25" s="478"/>
      <c r="S25" s="286"/>
      <c r="T25" s="268"/>
    </row>
    <row r="26" spans="2:20" x14ac:dyDescent="0.35">
      <c r="B26" s="264"/>
      <c r="C26" s="275"/>
      <c r="D26" s="271"/>
      <c r="E26" s="265"/>
      <c r="F26" s="265"/>
      <c r="G26" s="265"/>
      <c r="H26" s="265"/>
      <c r="I26" s="265"/>
      <c r="J26" s="265"/>
      <c r="K26" s="265"/>
      <c r="L26" s="467"/>
      <c r="M26" s="265"/>
      <c r="N26" s="287" t="s">
        <v>515</v>
      </c>
      <c r="O26" s="273"/>
      <c r="P26" s="469" t="s">
        <v>483</v>
      </c>
      <c r="Q26" s="265"/>
      <c r="R26" s="265"/>
      <c r="S26" s="286"/>
      <c r="T26" s="268"/>
    </row>
    <row r="27" spans="2:20" x14ac:dyDescent="0.35">
      <c r="B27" s="264"/>
      <c r="C27" s="285"/>
      <c r="D27" s="288"/>
      <c r="E27" s="265"/>
      <c r="F27" s="265"/>
      <c r="G27" s="265"/>
      <c r="H27" s="460" t="s">
        <v>484</v>
      </c>
      <c r="I27" s="265"/>
      <c r="J27" s="265"/>
      <c r="K27" s="265"/>
      <c r="L27" s="467"/>
      <c r="M27" s="265"/>
      <c r="N27" s="265"/>
      <c r="O27" s="273"/>
      <c r="P27" s="471"/>
      <c r="Q27" s="265"/>
      <c r="R27" s="265"/>
      <c r="S27" s="265"/>
      <c r="T27" s="268"/>
    </row>
    <row r="28" spans="2:20" x14ac:dyDescent="0.35">
      <c r="B28" s="264"/>
      <c r="C28" s="285"/>
      <c r="D28" s="265"/>
      <c r="E28" s="265"/>
      <c r="F28" s="265"/>
      <c r="G28" s="265"/>
      <c r="H28" s="461"/>
      <c r="I28" s="265"/>
      <c r="J28" s="289" t="s">
        <v>515</v>
      </c>
      <c r="K28" s="265"/>
      <c r="L28" s="467"/>
      <c r="M28" s="267"/>
      <c r="N28" s="265"/>
      <c r="O28" s="273"/>
      <c r="P28" s="265"/>
      <c r="Q28" s="267"/>
      <c r="R28" s="265"/>
      <c r="S28" s="265"/>
      <c r="T28" s="268"/>
    </row>
    <row r="29" spans="2:20" x14ac:dyDescent="0.35">
      <c r="B29" s="264"/>
      <c r="C29" s="290"/>
      <c r="D29" s="265"/>
      <c r="E29" s="265"/>
      <c r="F29" s="265"/>
      <c r="G29" s="265"/>
      <c r="H29" s="461"/>
      <c r="I29" s="265"/>
      <c r="J29" s="265"/>
      <c r="K29" s="265"/>
      <c r="L29" s="467"/>
      <c r="M29" s="267"/>
      <c r="N29" s="287" t="s">
        <v>515</v>
      </c>
      <c r="O29" s="273"/>
      <c r="P29" s="469" t="s">
        <v>377</v>
      </c>
      <c r="Q29" s="267"/>
      <c r="R29" s="265"/>
      <c r="S29" s="273"/>
      <c r="T29" s="268"/>
    </row>
    <row r="30" spans="2:20" x14ac:dyDescent="0.35">
      <c r="B30" s="264"/>
      <c r="C30" s="285"/>
      <c r="D30" s="265"/>
      <c r="E30" s="265"/>
      <c r="F30" s="265"/>
      <c r="G30" s="265"/>
      <c r="H30" s="461"/>
      <c r="I30" s="265"/>
      <c r="J30" s="265"/>
      <c r="K30" s="265"/>
      <c r="L30" s="467"/>
      <c r="M30" s="267"/>
      <c r="N30" s="284"/>
      <c r="O30" s="273"/>
      <c r="P30" s="470"/>
      <c r="Q30" s="267"/>
      <c r="R30" s="265"/>
      <c r="S30" s="273"/>
      <c r="T30" s="268"/>
    </row>
    <row r="31" spans="2:20" x14ac:dyDescent="0.35">
      <c r="B31" s="264"/>
      <c r="C31" s="285"/>
      <c r="D31" s="265"/>
      <c r="E31" s="265"/>
      <c r="F31" s="265"/>
      <c r="G31" s="265"/>
      <c r="H31" s="461"/>
      <c r="I31" s="265"/>
      <c r="J31" s="265"/>
      <c r="K31" s="265"/>
      <c r="L31" s="467"/>
      <c r="M31" s="267"/>
      <c r="N31" s="284"/>
      <c r="O31" s="273"/>
      <c r="P31" s="470"/>
      <c r="Q31" s="267"/>
      <c r="R31" s="265"/>
      <c r="S31" s="273"/>
      <c r="T31" s="268"/>
    </row>
    <row r="32" spans="2:20" x14ac:dyDescent="0.35">
      <c r="B32" s="264"/>
      <c r="C32" s="291"/>
      <c r="D32" s="271"/>
      <c r="E32" s="289">
        <v>6806</v>
      </c>
      <c r="F32" s="265"/>
      <c r="G32" s="265"/>
      <c r="H32" s="461"/>
      <c r="I32" s="265"/>
      <c r="J32" s="265"/>
      <c r="K32" s="265"/>
      <c r="L32" s="468"/>
      <c r="M32" s="265"/>
      <c r="N32" s="265"/>
      <c r="O32" s="273"/>
      <c r="P32" s="470"/>
      <c r="Q32" s="267"/>
      <c r="R32" s="265"/>
      <c r="S32" s="273"/>
      <c r="T32" s="268"/>
    </row>
    <row r="33" spans="2:20" x14ac:dyDescent="0.35">
      <c r="B33" s="264"/>
      <c r="C33" s="292"/>
      <c r="D33" s="271"/>
      <c r="E33" s="265"/>
      <c r="F33" s="265"/>
      <c r="G33" s="265"/>
      <c r="H33" s="461"/>
      <c r="I33" s="265"/>
      <c r="J33" s="265"/>
      <c r="K33" s="265"/>
      <c r="L33" s="265"/>
      <c r="M33" s="265"/>
      <c r="N33" s="287" t="s">
        <v>515</v>
      </c>
      <c r="O33" s="265"/>
      <c r="P33" s="470"/>
      <c r="Q33" s="267"/>
      <c r="R33" s="293"/>
      <c r="S33" s="273"/>
      <c r="T33" s="268"/>
    </row>
    <row r="34" spans="2:20" x14ac:dyDescent="0.35">
      <c r="B34" s="264"/>
      <c r="C34" s="292"/>
      <c r="D34" s="271"/>
      <c r="E34" s="265"/>
      <c r="F34" s="265"/>
      <c r="G34" s="265"/>
      <c r="H34" s="461"/>
      <c r="I34" s="265"/>
      <c r="J34" s="265"/>
      <c r="K34" s="265"/>
      <c r="L34" s="265"/>
      <c r="M34" s="265"/>
      <c r="N34" s="265"/>
      <c r="O34" s="265"/>
      <c r="P34" s="471"/>
      <c r="Q34" s="267"/>
      <c r="R34" s="293"/>
      <c r="S34" s="273"/>
      <c r="T34" s="268"/>
    </row>
    <row r="35" spans="2:20" x14ac:dyDescent="0.35">
      <c r="B35" s="264"/>
      <c r="C35" s="275"/>
      <c r="D35" s="271"/>
      <c r="E35" s="265"/>
      <c r="F35" s="265"/>
      <c r="G35" s="265"/>
      <c r="H35" s="461"/>
      <c r="I35" s="265"/>
      <c r="J35" s="265"/>
      <c r="K35" s="265"/>
      <c r="L35" s="265"/>
      <c r="M35" s="265"/>
      <c r="N35" s="265"/>
      <c r="O35" s="265"/>
      <c r="P35" s="293"/>
      <c r="Q35" s="267"/>
      <c r="R35" s="265"/>
      <c r="S35" s="273"/>
      <c r="T35" s="268"/>
    </row>
    <row r="36" spans="2:20" x14ac:dyDescent="0.35">
      <c r="B36" s="264"/>
      <c r="C36" s="275"/>
      <c r="D36" s="271"/>
      <c r="E36" s="265"/>
      <c r="F36" s="265"/>
      <c r="G36" s="265"/>
      <c r="H36" s="461"/>
      <c r="I36" s="265"/>
      <c r="J36" s="265"/>
      <c r="K36" s="265"/>
      <c r="L36" s="265"/>
      <c r="M36" s="265"/>
      <c r="N36" s="284"/>
      <c r="O36" s="265"/>
      <c r="P36" s="293"/>
      <c r="Q36" s="267"/>
      <c r="R36" s="265"/>
      <c r="S36" s="273"/>
      <c r="T36" s="268"/>
    </row>
    <row r="37" spans="2:20" x14ac:dyDescent="0.35">
      <c r="B37" s="264"/>
      <c r="C37" s="275"/>
      <c r="D37" s="271"/>
      <c r="E37" s="265"/>
      <c r="F37" s="265"/>
      <c r="G37" s="265"/>
      <c r="H37" s="461"/>
      <c r="I37" s="265"/>
      <c r="J37" s="265"/>
      <c r="K37" s="265"/>
      <c r="L37" s="265"/>
      <c r="M37" s="267"/>
      <c r="N37" s="287" t="s">
        <v>515</v>
      </c>
      <c r="O37" s="294"/>
      <c r="P37" s="469" t="s">
        <v>478</v>
      </c>
      <c r="Q37" s="265"/>
      <c r="R37" s="265"/>
      <c r="S37" s="273"/>
      <c r="T37" s="268"/>
    </row>
    <row r="38" spans="2:20" x14ac:dyDescent="0.35">
      <c r="B38" s="264"/>
      <c r="C38" s="275"/>
      <c r="D38" s="271"/>
      <c r="E38" s="265"/>
      <c r="F38" s="265"/>
      <c r="G38" s="265"/>
      <c r="H38" s="461"/>
      <c r="I38" s="265"/>
      <c r="J38" s="287" t="s">
        <v>515</v>
      </c>
      <c r="K38" s="265"/>
      <c r="L38" s="265"/>
      <c r="M38" s="267"/>
      <c r="N38" s="265"/>
      <c r="O38" s="294"/>
      <c r="P38" s="470"/>
      <c r="Q38" s="265"/>
      <c r="R38" s="265"/>
      <c r="S38" s="273"/>
      <c r="T38" s="268"/>
    </row>
    <row r="39" spans="2:20" x14ac:dyDescent="0.35">
      <c r="B39" s="264"/>
      <c r="C39" s="295"/>
      <c r="D39" s="271"/>
      <c r="E39" s="265"/>
      <c r="F39" s="265"/>
      <c r="G39" s="265"/>
      <c r="H39" s="462"/>
      <c r="I39" s="265"/>
      <c r="J39" s="265"/>
      <c r="K39" s="265"/>
      <c r="L39" s="267"/>
      <c r="M39" s="267"/>
      <c r="N39" s="267"/>
      <c r="O39" s="267"/>
      <c r="P39" s="471"/>
      <c r="Q39" s="265"/>
      <c r="R39" s="265"/>
      <c r="S39" s="273"/>
      <c r="T39" s="268"/>
    </row>
    <row r="40" spans="2:20" x14ac:dyDescent="0.35">
      <c r="B40" s="264"/>
      <c r="C40" s="296"/>
      <c r="D40" s="271"/>
      <c r="E40" s="265"/>
      <c r="F40" s="265"/>
      <c r="G40" s="265"/>
      <c r="H40" s="265"/>
      <c r="I40" s="265"/>
      <c r="J40" s="293"/>
      <c r="K40" s="265"/>
      <c r="L40" s="267"/>
      <c r="M40" s="267"/>
      <c r="N40" s="267"/>
      <c r="O40" s="267"/>
      <c r="P40" s="265"/>
      <c r="Q40" s="265"/>
      <c r="R40" s="293"/>
      <c r="S40" s="273"/>
      <c r="T40" s="268"/>
    </row>
    <row r="41" spans="2:20" ht="15" thickBot="1" x14ac:dyDescent="0.4">
      <c r="B41" s="297"/>
      <c r="C41" s="298"/>
      <c r="D41" s="298"/>
      <c r="E41" s="299"/>
      <c r="F41" s="299"/>
      <c r="G41" s="299"/>
      <c r="H41" s="299"/>
      <c r="I41" s="299"/>
      <c r="J41" s="300"/>
      <c r="K41" s="299"/>
      <c r="L41" s="299"/>
      <c r="M41" s="299"/>
      <c r="N41" s="301"/>
      <c r="O41" s="299"/>
      <c r="P41" s="299"/>
      <c r="Q41" s="299"/>
      <c r="R41" s="302"/>
      <c r="S41" s="302"/>
      <c r="T41" s="303"/>
    </row>
    <row r="42" spans="2:20" s="313" customFormat="1" ht="15" thickBot="1" x14ac:dyDescent="0.4"/>
    <row r="43" spans="2:20" ht="23" x14ac:dyDescent="0.35">
      <c r="B43" s="314"/>
      <c r="C43" s="315" t="s">
        <v>473</v>
      </c>
      <c r="D43" s="316"/>
      <c r="E43" s="317">
        <v>2030</v>
      </c>
      <c r="F43" s="316"/>
      <c r="G43" s="316"/>
      <c r="H43" s="316"/>
      <c r="I43" s="316"/>
      <c r="J43" s="316"/>
      <c r="K43" s="316"/>
      <c r="L43" s="318"/>
      <c r="M43" s="319"/>
      <c r="N43" s="316"/>
      <c r="O43" s="316"/>
      <c r="P43" s="316"/>
      <c r="Q43" s="316"/>
      <c r="R43" s="320" t="s">
        <v>474</v>
      </c>
      <c r="S43" s="321" t="s">
        <v>485</v>
      </c>
      <c r="T43" s="322"/>
    </row>
    <row r="44" spans="2:20" x14ac:dyDescent="0.35">
      <c r="B44" s="264"/>
      <c r="C44" s="265"/>
      <c r="D44" s="265"/>
      <c r="E44" s="265"/>
      <c r="F44" s="265"/>
      <c r="G44" s="265"/>
      <c r="H44" s="265"/>
      <c r="I44" s="265"/>
      <c r="J44" s="265"/>
      <c r="K44" s="265"/>
      <c r="L44" s="266"/>
      <c r="M44" s="267"/>
      <c r="N44" s="265"/>
      <c r="O44" s="265"/>
      <c r="P44" s="265"/>
      <c r="Q44" s="265"/>
      <c r="R44" s="265"/>
      <c r="S44" s="265"/>
      <c r="T44" s="269"/>
    </row>
    <row r="45" spans="2:20" x14ac:dyDescent="0.35">
      <c r="B45" s="264"/>
      <c r="C45" s="270"/>
      <c r="D45" s="271"/>
      <c r="E45" s="265"/>
      <c r="F45" s="265"/>
      <c r="G45" s="265"/>
      <c r="H45" s="460" t="s">
        <v>475</v>
      </c>
      <c r="I45" s="265"/>
      <c r="J45" s="265"/>
      <c r="K45" s="265"/>
      <c r="L45" s="272" t="s">
        <v>515</v>
      </c>
      <c r="M45" s="267"/>
      <c r="N45" s="265"/>
      <c r="O45" s="273"/>
      <c r="P45" s="463" t="s">
        <v>476</v>
      </c>
      <c r="Q45" s="265"/>
      <c r="R45" s="265"/>
      <c r="S45" s="265"/>
      <c r="T45" s="268"/>
    </row>
    <row r="46" spans="2:20" x14ac:dyDescent="0.35">
      <c r="B46" s="274"/>
      <c r="C46" s="275"/>
      <c r="D46" s="271"/>
      <c r="E46" s="265"/>
      <c r="F46" s="265"/>
      <c r="G46" s="265"/>
      <c r="H46" s="461"/>
      <c r="I46" s="276"/>
      <c r="J46" s="265"/>
      <c r="K46" s="265"/>
      <c r="L46" s="265"/>
      <c r="M46" s="265"/>
      <c r="N46" s="265"/>
      <c r="O46" s="273"/>
      <c r="P46" s="464"/>
      <c r="Q46" s="276"/>
      <c r="R46" s="265"/>
      <c r="S46" s="277"/>
      <c r="T46" s="278"/>
    </row>
    <row r="47" spans="2:20" x14ac:dyDescent="0.35">
      <c r="B47" s="274"/>
      <c r="C47" s="275"/>
      <c r="D47" s="271"/>
      <c r="E47" s="265"/>
      <c r="F47" s="265"/>
      <c r="G47" s="265"/>
      <c r="H47" s="461"/>
      <c r="I47" s="276"/>
      <c r="J47" s="276"/>
      <c r="K47" s="265"/>
      <c r="L47" s="466" t="s">
        <v>477</v>
      </c>
      <c r="M47" s="265"/>
      <c r="N47" s="276"/>
      <c r="O47" s="273"/>
      <c r="P47" s="465"/>
      <c r="Q47" s="276"/>
      <c r="R47" s="265"/>
      <c r="S47" s="277"/>
      <c r="T47" s="278"/>
    </row>
    <row r="48" spans="2:20" x14ac:dyDescent="0.35">
      <c r="B48" s="274"/>
      <c r="C48" s="275"/>
      <c r="D48" s="271"/>
      <c r="E48" s="276"/>
      <c r="F48" s="265"/>
      <c r="G48" s="265"/>
      <c r="H48" s="461"/>
      <c r="I48" s="276"/>
      <c r="J48" s="272" t="s">
        <v>515</v>
      </c>
      <c r="K48" s="265"/>
      <c r="L48" s="467"/>
      <c r="M48" s="267"/>
      <c r="N48" s="272" t="s">
        <v>515</v>
      </c>
      <c r="O48" s="276"/>
      <c r="P48" s="265"/>
      <c r="Q48" s="276"/>
      <c r="R48" s="469" t="s">
        <v>478</v>
      </c>
      <c r="S48" s="277"/>
      <c r="T48" s="278"/>
    </row>
    <row r="49" spans="2:20" x14ac:dyDescent="0.35">
      <c r="B49" s="274"/>
      <c r="C49" s="275"/>
      <c r="D49" s="271"/>
      <c r="E49" s="276"/>
      <c r="F49" s="265"/>
      <c r="G49" s="265"/>
      <c r="H49" s="461"/>
      <c r="I49" s="276"/>
      <c r="J49" s="265"/>
      <c r="K49" s="265"/>
      <c r="L49" s="468"/>
      <c r="M49" s="265"/>
      <c r="N49" s="276"/>
      <c r="O49" s="273"/>
      <c r="P49" s="276"/>
      <c r="Q49" s="276"/>
      <c r="R49" s="470"/>
      <c r="S49" s="277"/>
      <c r="T49" s="278"/>
    </row>
    <row r="50" spans="2:20" x14ac:dyDescent="0.35">
      <c r="B50" s="274"/>
      <c r="C50" s="275"/>
      <c r="D50" s="271"/>
      <c r="E50" s="272">
        <v>6708</v>
      </c>
      <c r="F50" s="265"/>
      <c r="G50" s="265"/>
      <c r="H50" s="461"/>
      <c r="I50" s="276"/>
      <c r="J50" s="276"/>
      <c r="K50" s="265"/>
      <c r="L50" s="276"/>
      <c r="M50" s="265"/>
      <c r="N50" s="276"/>
      <c r="O50" s="273"/>
      <c r="P50" s="279" t="s">
        <v>515</v>
      </c>
      <c r="Q50" s="276"/>
      <c r="R50" s="471"/>
      <c r="S50" s="277"/>
      <c r="T50" s="278"/>
    </row>
    <row r="51" spans="2:20" x14ac:dyDescent="0.35">
      <c r="B51" s="274"/>
      <c r="C51" s="275"/>
      <c r="D51" s="271"/>
      <c r="E51" s="265"/>
      <c r="F51" s="265"/>
      <c r="G51" s="265"/>
      <c r="H51" s="461"/>
      <c r="I51" s="276"/>
      <c r="J51" s="276"/>
      <c r="K51" s="265"/>
      <c r="L51" s="276"/>
      <c r="M51" s="265"/>
      <c r="N51" s="279" t="s">
        <v>515</v>
      </c>
      <c r="O51" s="273"/>
      <c r="P51" s="265"/>
      <c r="Q51" s="276"/>
      <c r="R51" s="265"/>
      <c r="S51" s="277"/>
      <c r="T51" s="278"/>
    </row>
    <row r="52" spans="2:20" x14ac:dyDescent="0.35">
      <c r="B52" s="264"/>
      <c r="C52" s="275"/>
      <c r="D52" s="271"/>
      <c r="E52" s="265"/>
      <c r="F52" s="265"/>
      <c r="G52" s="265"/>
      <c r="H52" s="461"/>
      <c r="I52" s="276"/>
      <c r="J52" s="279" t="s">
        <v>515</v>
      </c>
      <c r="K52" s="265"/>
      <c r="L52" s="265"/>
      <c r="M52" s="265"/>
      <c r="N52" s="276"/>
      <c r="O52" s="265"/>
      <c r="P52" s="472" t="s">
        <v>377</v>
      </c>
      <c r="Q52" s="265"/>
      <c r="R52" s="265"/>
      <c r="S52" s="277"/>
      <c r="T52" s="268"/>
    </row>
    <row r="53" spans="2:20" x14ac:dyDescent="0.35">
      <c r="B53" s="264"/>
      <c r="C53" s="275"/>
      <c r="D53" s="271"/>
      <c r="E53" s="265"/>
      <c r="F53" s="265"/>
      <c r="G53" s="265"/>
      <c r="H53" s="461"/>
      <c r="I53" s="265"/>
      <c r="J53" s="265"/>
      <c r="K53" s="265"/>
      <c r="L53" s="265"/>
      <c r="M53" s="265"/>
      <c r="N53" s="265"/>
      <c r="O53" s="265"/>
      <c r="P53" s="473"/>
      <c r="Q53" s="265"/>
      <c r="R53" s="265"/>
      <c r="S53" s="277"/>
      <c r="T53" s="268"/>
    </row>
    <row r="54" spans="2:20" x14ac:dyDescent="0.35">
      <c r="B54" s="264"/>
      <c r="C54" s="275"/>
      <c r="D54" s="271"/>
      <c r="E54" s="265"/>
      <c r="F54" s="265"/>
      <c r="G54" s="265"/>
      <c r="H54" s="461"/>
      <c r="I54" s="265"/>
      <c r="J54" s="265"/>
      <c r="K54" s="265"/>
      <c r="L54" s="265"/>
      <c r="M54" s="265"/>
      <c r="N54" s="279" t="s">
        <v>515</v>
      </c>
      <c r="O54" s="265"/>
      <c r="P54" s="276"/>
      <c r="Q54" s="265"/>
      <c r="R54" s="469" t="s">
        <v>478</v>
      </c>
      <c r="S54" s="277"/>
      <c r="T54" s="268"/>
    </row>
    <row r="55" spans="2:20" x14ac:dyDescent="0.35">
      <c r="B55" s="264"/>
      <c r="C55" s="275"/>
      <c r="D55" s="271"/>
      <c r="E55" s="265"/>
      <c r="F55" s="265"/>
      <c r="G55" s="265"/>
      <c r="H55" s="461"/>
      <c r="I55" s="265"/>
      <c r="J55" s="272" t="s">
        <v>515</v>
      </c>
      <c r="K55" s="265"/>
      <c r="L55" s="466" t="s">
        <v>479</v>
      </c>
      <c r="M55" s="265"/>
      <c r="N55" s="265"/>
      <c r="O55" s="265"/>
      <c r="P55" s="265"/>
      <c r="Q55" s="265"/>
      <c r="R55" s="471"/>
      <c r="S55" s="277"/>
      <c r="T55" s="268"/>
    </row>
    <row r="56" spans="2:20" x14ac:dyDescent="0.35">
      <c r="B56" s="264"/>
      <c r="C56" s="275"/>
      <c r="D56" s="271"/>
      <c r="E56" s="265"/>
      <c r="F56" s="265"/>
      <c r="G56" s="265"/>
      <c r="H56" s="462"/>
      <c r="I56" s="265"/>
      <c r="J56" s="265"/>
      <c r="K56" s="265"/>
      <c r="L56" s="467"/>
      <c r="M56" s="265"/>
      <c r="N56" s="265"/>
      <c r="O56" s="265"/>
      <c r="P56" s="279" t="s">
        <v>515</v>
      </c>
      <c r="Q56" s="265"/>
      <c r="R56" s="265"/>
      <c r="S56" s="277"/>
      <c r="T56" s="268"/>
    </row>
    <row r="57" spans="2:20" x14ac:dyDescent="0.35">
      <c r="B57" s="264"/>
      <c r="C57" s="275"/>
      <c r="D57" s="271"/>
      <c r="E57" s="265"/>
      <c r="F57" s="265"/>
      <c r="G57" s="280"/>
      <c r="H57" s="281"/>
      <c r="I57" s="265"/>
      <c r="J57" s="265"/>
      <c r="K57" s="265"/>
      <c r="L57" s="467"/>
      <c r="M57" s="276"/>
      <c r="N57" s="272" t="s">
        <v>515</v>
      </c>
      <c r="O57" s="265"/>
      <c r="P57" s="265"/>
      <c r="Q57" s="265"/>
      <c r="R57" s="265"/>
      <c r="S57" s="277"/>
      <c r="T57" s="268"/>
    </row>
    <row r="58" spans="2:20" x14ac:dyDescent="0.35">
      <c r="B58" s="264"/>
      <c r="C58" s="282" t="s">
        <v>480</v>
      </c>
      <c r="D58" s="271"/>
      <c r="E58" s="265"/>
      <c r="F58" s="265"/>
      <c r="G58" s="265"/>
      <c r="H58" s="460" t="s">
        <v>481</v>
      </c>
      <c r="I58" s="265"/>
      <c r="J58" s="265"/>
      <c r="K58" s="265"/>
      <c r="L58" s="468"/>
      <c r="M58" s="265"/>
      <c r="N58" s="265"/>
      <c r="O58" s="265"/>
      <c r="P58" s="474" t="s">
        <v>381</v>
      </c>
      <c r="Q58" s="265"/>
      <c r="R58" s="265"/>
      <c r="S58" s="276"/>
      <c r="T58" s="268"/>
    </row>
    <row r="59" spans="2:20" x14ac:dyDescent="0.35">
      <c r="B59" s="264"/>
      <c r="C59" s="283"/>
      <c r="D59" s="271"/>
      <c r="E59" s="272" t="s">
        <v>515</v>
      </c>
      <c r="F59" s="265"/>
      <c r="G59" s="265"/>
      <c r="H59" s="461"/>
      <c r="I59" s="265"/>
      <c r="J59" s="272" t="s">
        <v>515</v>
      </c>
      <c r="K59" s="265"/>
      <c r="L59" s="265"/>
      <c r="M59" s="265"/>
      <c r="N59" s="265"/>
      <c r="O59" s="265"/>
      <c r="P59" s="475"/>
      <c r="Q59" s="265"/>
      <c r="R59" s="476" t="s">
        <v>476</v>
      </c>
      <c r="S59" s="284"/>
      <c r="T59" s="268"/>
    </row>
    <row r="60" spans="2:20" x14ac:dyDescent="0.35">
      <c r="B60" s="264"/>
      <c r="C60" s="285"/>
      <c r="D60" s="271"/>
      <c r="E60" s="267"/>
      <c r="F60" s="267"/>
      <c r="G60" s="267"/>
      <c r="H60" s="462"/>
      <c r="I60" s="267"/>
      <c r="J60" s="265"/>
      <c r="K60" s="267"/>
      <c r="L60" s="265"/>
      <c r="M60" s="267"/>
      <c r="N60" s="272" t="s">
        <v>515</v>
      </c>
      <c r="O60" s="267"/>
      <c r="P60" s="265"/>
      <c r="Q60" s="267"/>
      <c r="R60" s="477"/>
      <c r="S60" s="284"/>
      <c r="T60" s="268"/>
    </row>
    <row r="61" spans="2:20" x14ac:dyDescent="0.35">
      <c r="B61" s="264"/>
      <c r="C61" s="285"/>
      <c r="D61" s="271"/>
      <c r="E61" s="265"/>
      <c r="F61" s="265"/>
      <c r="G61" s="265"/>
      <c r="H61" s="265"/>
      <c r="I61" s="265"/>
      <c r="J61" s="272" t="s">
        <v>515</v>
      </c>
      <c r="K61" s="265"/>
      <c r="L61" s="265"/>
      <c r="M61" s="267"/>
      <c r="N61" s="265"/>
      <c r="O61" s="273"/>
      <c r="P61" s="272" t="s">
        <v>515</v>
      </c>
      <c r="Q61" s="265"/>
      <c r="R61" s="477"/>
      <c r="S61" s="286"/>
      <c r="T61" s="268"/>
    </row>
    <row r="62" spans="2:20" x14ac:dyDescent="0.35">
      <c r="B62" s="264"/>
      <c r="C62" s="275"/>
      <c r="D62" s="271"/>
      <c r="E62" s="265"/>
      <c r="F62" s="265"/>
      <c r="G62" s="265"/>
      <c r="H62" s="265"/>
      <c r="I62" s="265"/>
      <c r="J62" s="265"/>
      <c r="K62" s="265"/>
      <c r="L62" s="466" t="s">
        <v>482</v>
      </c>
      <c r="M62" s="267"/>
      <c r="N62" s="284"/>
      <c r="O62" s="273"/>
      <c r="P62" s="273"/>
      <c r="Q62" s="267"/>
      <c r="R62" s="478"/>
      <c r="S62" s="286"/>
      <c r="T62" s="268"/>
    </row>
    <row r="63" spans="2:20" x14ac:dyDescent="0.35">
      <c r="B63" s="264"/>
      <c r="C63" s="275"/>
      <c r="D63" s="271"/>
      <c r="E63" s="265"/>
      <c r="F63" s="265"/>
      <c r="G63" s="265"/>
      <c r="H63" s="265"/>
      <c r="I63" s="265"/>
      <c r="J63" s="265"/>
      <c r="K63" s="265"/>
      <c r="L63" s="467"/>
      <c r="M63" s="265"/>
      <c r="N63" s="287" t="s">
        <v>515</v>
      </c>
      <c r="O63" s="273"/>
      <c r="P63" s="469" t="s">
        <v>483</v>
      </c>
      <c r="Q63" s="265"/>
      <c r="R63" s="265"/>
      <c r="S63" s="286"/>
      <c r="T63" s="268"/>
    </row>
    <row r="64" spans="2:20" x14ac:dyDescent="0.35">
      <c r="B64" s="264"/>
      <c r="C64" s="285"/>
      <c r="D64" s="288"/>
      <c r="E64" s="265"/>
      <c r="F64" s="265"/>
      <c r="G64" s="265"/>
      <c r="H64" s="460" t="s">
        <v>484</v>
      </c>
      <c r="I64" s="265"/>
      <c r="J64" s="265"/>
      <c r="K64" s="265"/>
      <c r="L64" s="467"/>
      <c r="M64" s="265"/>
      <c r="N64" s="265"/>
      <c r="O64" s="273"/>
      <c r="P64" s="471"/>
      <c r="Q64" s="265"/>
      <c r="R64" s="265"/>
      <c r="S64" s="265"/>
      <c r="T64" s="268"/>
    </row>
    <row r="65" spans="2:20" x14ac:dyDescent="0.35">
      <c r="B65" s="264"/>
      <c r="C65" s="285"/>
      <c r="D65" s="265"/>
      <c r="E65" s="265"/>
      <c r="F65" s="265"/>
      <c r="G65" s="265"/>
      <c r="H65" s="461"/>
      <c r="I65" s="265"/>
      <c r="J65" s="289" t="s">
        <v>515</v>
      </c>
      <c r="K65" s="265"/>
      <c r="L65" s="467"/>
      <c r="M65" s="267"/>
      <c r="N65" s="265"/>
      <c r="O65" s="273"/>
      <c r="P65" s="265"/>
      <c r="Q65" s="267"/>
      <c r="R65" s="265"/>
      <c r="S65" s="265"/>
      <c r="T65" s="268"/>
    </row>
    <row r="66" spans="2:20" x14ac:dyDescent="0.35">
      <c r="B66" s="264"/>
      <c r="C66" s="290"/>
      <c r="D66" s="265"/>
      <c r="E66" s="265"/>
      <c r="F66" s="265"/>
      <c r="G66" s="265"/>
      <c r="H66" s="461"/>
      <c r="I66" s="265"/>
      <c r="J66" s="265"/>
      <c r="K66" s="265"/>
      <c r="L66" s="467"/>
      <c r="M66" s="267"/>
      <c r="N66" s="287" t="s">
        <v>515</v>
      </c>
      <c r="O66" s="273"/>
      <c r="P66" s="469" t="s">
        <v>377</v>
      </c>
      <c r="Q66" s="267"/>
      <c r="R66" s="265"/>
      <c r="S66" s="273"/>
      <c r="T66" s="268"/>
    </row>
    <row r="67" spans="2:20" x14ac:dyDescent="0.35">
      <c r="B67" s="264"/>
      <c r="C67" s="285"/>
      <c r="D67" s="265"/>
      <c r="E67" s="265"/>
      <c r="F67" s="265"/>
      <c r="G67" s="265"/>
      <c r="H67" s="461"/>
      <c r="I67" s="265"/>
      <c r="J67" s="265"/>
      <c r="K67" s="265"/>
      <c r="L67" s="467"/>
      <c r="M67" s="267"/>
      <c r="N67" s="284"/>
      <c r="O67" s="273"/>
      <c r="P67" s="470"/>
      <c r="Q67" s="267"/>
      <c r="R67" s="265"/>
      <c r="S67" s="273"/>
      <c r="T67" s="268"/>
    </row>
    <row r="68" spans="2:20" x14ac:dyDescent="0.35">
      <c r="B68" s="264"/>
      <c r="C68" s="285"/>
      <c r="D68" s="265"/>
      <c r="E68" s="265"/>
      <c r="F68" s="265"/>
      <c r="G68" s="265"/>
      <c r="H68" s="461"/>
      <c r="I68" s="265"/>
      <c r="J68" s="265"/>
      <c r="K68" s="265"/>
      <c r="L68" s="467"/>
      <c r="M68" s="267"/>
      <c r="N68" s="284"/>
      <c r="O68" s="273"/>
      <c r="P68" s="470"/>
      <c r="Q68" s="267"/>
      <c r="R68" s="265"/>
      <c r="S68" s="273"/>
      <c r="T68" s="268"/>
    </row>
    <row r="69" spans="2:20" x14ac:dyDescent="0.35">
      <c r="B69" s="264"/>
      <c r="C69" s="291"/>
      <c r="D69" s="271"/>
      <c r="E69" s="289">
        <v>1170</v>
      </c>
      <c r="F69" s="265"/>
      <c r="G69" s="265"/>
      <c r="H69" s="461"/>
      <c r="I69" s="265"/>
      <c r="J69" s="265"/>
      <c r="K69" s="265"/>
      <c r="L69" s="468"/>
      <c r="M69" s="265"/>
      <c r="N69" s="265"/>
      <c r="O69" s="273"/>
      <c r="P69" s="470"/>
      <c r="Q69" s="267"/>
      <c r="R69" s="265"/>
      <c r="S69" s="273"/>
      <c r="T69" s="268"/>
    </row>
    <row r="70" spans="2:20" x14ac:dyDescent="0.35">
      <c r="B70" s="264"/>
      <c r="C70" s="292"/>
      <c r="D70" s="271"/>
      <c r="E70" s="265"/>
      <c r="F70" s="265"/>
      <c r="G70" s="265"/>
      <c r="H70" s="461"/>
      <c r="I70" s="265"/>
      <c r="J70" s="265"/>
      <c r="K70" s="265"/>
      <c r="L70" s="265"/>
      <c r="M70" s="265"/>
      <c r="N70" s="287" t="s">
        <v>515</v>
      </c>
      <c r="O70" s="265"/>
      <c r="P70" s="470"/>
      <c r="Q70" s="267"/>
      <c r="R70" s="293"/>
      <c r="S70" s="273"/>
      <c r="T70" s="268"/>
    </row>
    <row r="71" spans="2:20" x14ac:dyDescent="0.35">
      <c r="B71" s="264"/>
      <c r="C71" s="292"/>
      <c r="D71" s="271"/>
      <c r="E71" s="265"/>
      <c r="F71" s="265"/>
      <c r="G71" s="265"/>
      <c r="H71" s="461"/>
      <c r="I71" s="265"/>
      <c r="J71" s="265"/>
      <c r="K71" s="265"/>
      <c r="L71" s="265"/>
      <c r="M71" s="265"/>
      <c r="N71" s="265"/>
      <c r="O71" s="265"/>
      <c r="P71" s="471"/>
      <c r="Q71" s="267"/>
      <c r="R71" s="293"/>
      <c r="S71" s="273"/>
      <c r="T71" s="268"/>
    </row>
    <row r="72" spans="2:20" x14ac:dyDescent="0.35">
      <c r="B72" s="264"/>
      <c r="C72" s="275"/>
      <c r="D72" s="271"/>
      <c r="E72" s="265"/>
      <c r="F72" s="265"/>
      <c r="G72" s="265"/>
      <c r="H72" s="461"/>
      <c r="I72" s="265"/>
      <c r="J72" s="265"/>
      <c r="K72" s="265"/>
      <c r="L72" s="265"/>
      <c r="M72" s="265"/>
      <c r="N72" s="265"/>
      <c r="O72" s="265"/>
      <c r="P72" s="293"/>
      <c r="Q72" s="267"/>
      <c r="R72" s="265"/>
      <c r="S72" s="273"/>
      <c r="T72" s="268"/>
    </row>
    <row r="73" spans="2:20" x14ac:dyDescent="0.35">
      <c r="B73" s="264"/>
      <c r="C73" s="275"/>
      <c r="D73" s="271"/>
      <c r="E73" s="265"/>
      <c r="F73" s="265"/>
      <c r="G73" s="265"/>
      <c r="H73" s="461"/>
      <c r="I73" s="265"/>
      <c r="J73" s="265"/>
      <c r="K73" s="265"/>
      <c r="L73" s="265"/>
      <c r="M73" s="265"/>
      <c r="N73" s="284"/>
      <c r="O73" s="265"/>
      <c r="P73" s="293"/>
      <c r="Q73" s="267"/>
      <c r="R73" s="265"/>
      <c r="S73" s="273"/>
      <c r="T73" s="268"/>
    </row>
    <row r="74" spans="2:20" x14ac:dyDescent="0.35">
      <c r="B74" s="264"/>
      <c r="C74" s="275"/>
      <c r="D74" s="271"/>
      <c r="E74" s="265"/>
      <c r="F74" s="265"/>
      <c r="G74" s="265"/>
      <c r="H74" s="461"/>
      <c r="I74" s="265"/>
      <c r="J74" s="265"/>
      <c r="K74" s="265"/>
      <c r="L74" s="265"/>
      <c r="M74" s="267"/>
      <c r="N74" s="287" t="s">
        <v>515</v>
      </c>
      <c r="O74" s="294"/>
      <c r="P74" s="469" t="s">
        <v>478</v>
      </c>
      <c r="Q74" s="265"/>
      <c r="R74" s="265"/>
      <c r="S74" s="273"/>
      <c r="T74" s="268"/>
    </row>
    <row r="75" spans="2:20" x14ac:dyDescent="0.35">
      <c r="B75" s="264"/>
      <c r="C75" s="275"/>
      <c r="D75" s="271"/>
      <c r="E75" s="265"/>
      <c r="F75" s="265"/>
      <c r="G75" s="265"/>
      <c r="H75" s="461"/>
      <c r="I75" s="265"/>
      <c r="J75" s="287" t="s">
        <v>515</v>
      </c>
      <c r="K75" s="265"/>
      <c r="L75" s="265"/>
      <c r="M75" s="267"/>
      <c r="N75" s="265"/>
      <c r="O75" s="294"/>
      <c r="P75" s="470"/>
      <c r="Q75" s="265"/>
      <c r="R75" s="265"/>
      <c r="S75" s="273"/>
      <c r="T75" s="268"/>
    </row>
    <row r="76" spans="2:20" x14ac:dyDescent="0.35">
      <c r="B76" s="264"/>
      <c r="C76" s="295"/>
      <c r="D76" s="271"/>
      <c r="E76" s="265"/>
      <c r="F76" s="265"/>
      <c r="G76" s="265"/>
      <c r="H76" s="462"/>
      <c r="I76" s="265"/>
      <c r="J76" s="265"/>
      <c r="K76" s="265"/>
      <c r="L76" s="267"/>
      <c r="M76" s="267"/>
      <c r="N76" s="267"/>
      <c r="O76" s="267"/>
      <c r="P76" s="471"/>
      <c r="Q76" s="265"/>
      <c r="R76" s="265"/>
      <c r="S76" s="273"/>
      <c r="T76" s="268"/>
    </row>
    <row r="77" spans="2:20" x14ac:dyDescent="0.35">
      <c r="B77" s="264"/>
      <c r="C77" s="296"/>
      <c r="D77" s="271"/>
      <c r="E77" s="265"/>
      <c r="F77" s="265"/>
      <c r="G77" s="265"/>
      <c r="H77" s="265"/>
      <c r="I77" s="265"/>
      <c r="J77" s="293"/>
      <c r="K77" s="265"/>
      <c r="L77" s="267"/>
      <c r="M77" s="267"/>
      <c r="N77" s="267"/>
      <c r="O77" s="267"/>
      <c r="P77" s="265"/>
      <c r="Q77" s="265"/>
      <c r="R77" s="293"/>
      <c r="S77" s="273"/>
      <c r="T77" s="268"/>
    </row>
    <row r="78" spans="2:20" ht="15" thickBot="1" x14ac:dyDescent="0.4">
      <c r="B78" s="297"/>
      <c r="C78" s="298"/>
      <c r="D78" s="298"/>
      <c r="E78" s="299"/>
      <c r="F78" s="299"/>
      <c r="G78" s="299"/>
      <c r="H78" s="299"/>
      <c r="I78" s="299"/>
      <c r="J78" s="300"/>
      <c r="K78" s="299"/>
      <c r="L78" s="299"/>
      <c r="M78" s="299"/>
      <c r="N78" s="301"/>
      <c r="O78" s="299"/>
      <c r="P78" s="299"/>
      <c r="Q78" s="299"/>
      <c r="R78" s="302"/>
      <c r="S78" s="302"/>
      <c r="T78" s="303"/>
    </row>
  </sheetData>
  <mergeCells count="31">
    <mergeCell ref="H45:H56"/>
    <mergeCell ref="P45:P47"/>
    <mergeCell ref="L47:L49"/>
    <mergeCell ref="R48:R50"/>
    <mergeCell ref="P52:P53"/>
    <mergeCell ref="R54:R55"/>
    <mergeCell ref="L55:L58"/>
    <mergeCell ref="H58:H60"/>
    <mergeCell ref="P58:P59"/>
    <mergeCell ref="R59:R62"/>
    <mergeCell ref="L62:L69"/>
    <mergeCell ref="P63:P64"/>
    <mergeCell ref="H64:H76"/>
    <mergeCell ref="P66:P71"/>
    <mergeCell ref="P74:P76"/>
    <mergeCell ref="B2:M3"/>
    <mergeCell ref="H8:H19"/>
    <mergeCell ref="P8:P10"/>
    <mergeCell ref="L10:L12"/>
    <mergeCell ref="R11:R13"/>
    <mergeCell ref="P15:P16"/>
    <mergeCell ref="R17:R18"/>
    <mergeCell ref="L18:L21"/>
    <mergeCell ref="H21:H23"/>
    <mergeCell ref="P21:P22"/>
    <mergeCell ref="R22:R25"/>
    <mergeCell ref="L25:L32"/>
    <mergeCell ref="P26:P27"/>
    <mergeCell ref="H27:H39"/>
    <mergeCell ref="P29:P34"/>
    <mergeCell ref="P37:P39"/>
  </mergeCells>
  <pageMargins left="0.7" right="0.7" top="0.75" bottom="0.75" header="0.3" footer="0.3"/>
  <pageSetup paperSize="8" scale="64" orientation="landscape" horizontalDpi="4294967293" verticalDpi="4294967293"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B1:J32"/>
  <sheetViews>
    <sheetView workbookViewId="0">
      <selection activeCell="K27" sqref="K27"/>
    </sheetView>
  </sheetViews>
  <sheetFormatPr defaultRowHeight="14.5" x14ac:dyDescent="0.35"/>
  <sheetData>
    <row r="1" spans="2:7" x14ac:dyDescent="0.35">
      <c r="B1" s="224"/>
      <c r="C1" s="224"/>
      <c r="D1" s="224"/>
    </row>
    <row r="2" spans="2:7" x14ac:dyDescent="0.35">
      <c r="B2" s="224" t="e">
        <f ca="1">IF(OR('4_Invest-Medidas-Alta (Resumo)'!C6="",'4_Invest-Medidas-Alta (Resumo)'!C6="[preencher identificação da medida]"),"",'4_Invest-Medidas-Alta (Resumo)'!C6)</f>
        <v>#REF!</v>
      </c>
      <c r="C2" s="224" t="e">
        <f ca="1">IF(B2="","",MAX($C$1:C1)+1)</f>
        <v>#REF!</v>
      </c>
      <c r="D2" s="224" t="str">
        <f ca="1">IFERROR(INDEX($B$2:$B$31,MATCH(ROW()-ROW($C$1),$C$2:$C$31,0)),"")</f>
        <v/>
      </c>
      <c r="G2" t="s">
        <v>428</v>
      </c>
    </row>
    <row r="3" spans="2:7" x14ac:dyDescent="0.35">
      <c r="B3" s="224" t="e">
        <f ca="1">IF(OR('4_Invest-Medidas-Alta (Resumo)'!C7="",'4_Invest-Medidas-Alta (Resumo)'!C7="[preencher identificação da medida]"),"",'4_Invest-Medidas-Alta (Resumo)'!C7)</f>
        <v>#REF!</v>
      </c>
      <c r="C3" s="224" t="e">
        <f ca="1">IF(B3="","",MAX($C$1:C2)+1)</f>
        <v>#REF!</v>
      </c>
      <c r="D3" s="224" t="str">
        <f t="shared" ref="D3:D31" ca="1" si="0">IFERROR(INDEX($B$2:$B$31,MATCH(ROW()-ROW($C$1),$C$2:$C$31,0)),"")</f>
        <v/>
      </c>
    </row>
    <row r="4" spans="2:7" x14ac:dyDescent="0.35">
      <c r="B4" s="224" t="e">
        <f ca="1">IF(OR('4_Invest-Medidas-Alta (Resumo)'!C8="",'4_Invest-Medidas-Alta (Resumo)'!C8="[preencher identificação da medida]"),"",'4_Invest-Medidas-Alta (Resumo)'!C8)</f>
        <v>#REF!</v>
      </c>
      <c r="C4" s="224" t="e">
        <f ca="1">IF(B4="","",MAX($C$1:C3)+1)</f>
        <v>#REF!</v>
      </c>
      <c r="D4" s="224" t="str">
        <f t="shared" ca="1" si="0"/>
        <v/>
      </c>
      <c r="G4" t="s">
        <v>429</v>
      </c>
    </row>
    <row r="5" spans="2:7" x14ac:dyDescent="0.35">
      <c r="B5" s="224" t="e">
        <f ca="1">IF(OR('4_Invest-Medidas-Alta (Resumo)'!C9="",'4_Invest-Medidas-Alta (Resumo)'!C9="[preencher identificação da medida]"),"",'4_Invest-Medidas-Alta (Resumo)'!C9)</f>
        <v>#REF!</v>
      </c>
      <c r="C5" s="224" t="e">
        <f ca="1">IF(B5="","",MAX($C$1:C4)+1)</f>
        <v>#REF!</v>
      </c>
      <c r="D5" s="224" t="str">
        <f t="shared" ca="1" si="0"/>
        <v/>
      </c>
      <c r="G5" t="s">
        <v>430</v>
      </c>
    </row>
    <row r="6" spans="2:7" x14ac:dyDescent="0.35">
      <c r="B6" s="224" t="e">
        <f ca="1">IF(OR('4_Invest-Medidas-Alta (Resumo)'!C10="",'4_Invest-Medidas-Alta (Resumo)'!C10="[preencher identificação da medida]"),"",'4_Invest-Medidas-Alta (Resumo)'!C10)</f>
        <v>#REF!</v>
      </c>
      <c r="C6" s="224" t="e">
        <f ca="1">IF(B6="","",MAX($C$1:C5)+1)</f>
        <v>#REF!</v>
      </c>
      <c r="D6" s="224" t="str">
        <f t="shared" ca="1" si="0"/>
        <v/>
      </c>
    </row>
    <row r="7" spans="2:7" x14ac:dyDescent="0.35">
      <c r="B7" s="224" t="e">
        <f ca="1">IF(OR('4_Invest-Medidas-Alta (Resumo)'!C11="",'4_Invest-Medidas-Alta (Resumo)'!C11="[preencher identificação da medida]"),"",'4_Invest-Medidas-Alta (Resumo)'!C11)</f>
        <v>#REF!</v>
      </c>
      <c r="C7" s="224" t="e">
        <f ca="1">IF(B7="","",MAX($C$1:C6)+1)</f>
        <v>#REF!</v>
      </c>
      <c r="D7" s="224" t="str">
        <f t="shared" ca="1" si="0"/>
        <v/>
      </c>
      <c r="G7" t="s">
        <v>431</v>
      </c>
    </row>
    <row r="8" spans="2:7" x14ac:dyDescent="0.35">
      <c r="B8" s="224" t="e">
        <f ca="1">IF(OR('4_Invest-Medidas-Alta (Resumo)'!C12="",'4_Invest-Medidas-Alta (Resumo)'!C12="[preencher identificação da medida]"),"",'4_Invest-Medidas-Alta (Resumo)'!C12)</f>
        <v>#REF!</v>
      </c>
      <c r="C8" s="224" t="e">
        <f ca="1">IF(B8="","",MAX($C$1:C7)+1)</f>
        <v>#REF!</v>
      </c>
      <c r="D8" s="224" t="str">
        <f t="shared" ca="1" si="0"/>
        <v/>
      </c>
      <c r="G8" t="s">
        <v>432</v>
      </c>
    </row>
    <row r="9" spans="2:7" x14ac:dyDescent="0.35">
      <c r="B9" s="224" t="e">
        <f ca="1">IF(OR('4_Invest-Medidas-Alta (Resumo)'!C13="",'4_Invest-Medidas-Alta (Resumo)'!C13="[preencher identificação da medida]"),"",'4_Invest-Medidas-Alta (Resumo)'!C13)</f>
        <v>#REF!</v>
      </c>
      <c r="C9" s="224" t="e">
        <f ca="1">IF(B9="","",MAX($C$1:C8)+1)</f>
        <v>#REF!</v>
      </c>
      <c r="D9" s="224" t="str">
        <f t="shared" ca="1" si="0"/>
        <v/>
      </c>
      <c r="G9" t="s">
        <v>433</v>
      </c>
    </row>
    <row r="10" spans="2:7" x14ac:dyDescent="0.35">
      <c r="B10" s="224" t="e">
        <f ca="1">IF(OR('4_Invest-Medidas-Alta (Resumo)'!C14="",'4_Invest-Medidas-Alta (Resumo)'!C14="[preencher identificação da medida]"),"",'4_Invest-Medidas-Alta (Resumo)'!C14)</f>
        <v>#REF!</v>
      </c>
      <c r="C10" s="224" t="e">
        <f ca="1">IF(B10="","",MAX($C$1:C9)+1)</f>
        <v>#REF!</v>
      </c>
      <c r="D10" s="224" t="str">
        <f t="shared" ca="1" si="0"/>
        <v/>
      </c>
    </row>
    <row r="11" spans="2:7" x14ac:dyDescent="0.35">
      <c r="B11" s="224" t="e">
        <f ca="1">IF(OR('4_Invest-Medidas-Alta (Resumo)'!C15="",'4_Invest-Medidas-Alta (Resumo)'!C15="[preencher identificação da medida]"),"",'4_Invest-Medidas-Alta (Resumo)'!C15)</f>
        <v>#REF!</v>
      </c>
      <c r="C11" s="224" t="e">
        <f ca="1">IF(B11="","",MAX($C$1:C10)+1)</f>
        <v>#REF!</v>
      </c>
      <c r="D11" s="224" t="str">
        <f t="shared" ca="1" si="0"/>
        <v/>
      </c>
    </row>
    <row r="12" spans="2:7" x14ac:dyDescent="0.35">
      <c r="B12" s="224" t="e">
        <f ca="1">IF(OR('4_Invest-Medidas-Alta (Resumo)'!C16="",'4_Invest-Medidas-Alta (Resumo)'!C16="[preencher identificação da medida]"),"",'4_Invest-Medidas-Alta (Resumo)'!C16)</f>
        <v>#REF!</v>
      </c>
      <c r="C12" s="224" t="e">
        <f ca="1">IF(B12="","",MAX($C$1:C11)+1)</f>
        <v>#REF!</v>
      </c>
      <c r="D12" s="224" t="str">
        <f t="shared" ca="1" si="0"/>
        <v/>
      </c>
    </row>
    <row r="13" spans="2:7" x14ac:dyDescent="0.35">
      <c r="B13" s="224" t="e">
        <f ca="1">IF(OR('4_Invest-Medidas-Alta (Resumo)'!C17="",'4_Invest-Medidas-Alta (Resumo)'!C17="[preencher identificação da medida]"),"",'4_Invest-Medidas-Alta (Resumo)'!C17)</f>
        <v>#REF!</v>
      </c>
      <c r="C13" s="224" t="e">
        <f ca="1">IF(B13="","",MAX($C$1:C12)+1)</f>
        <v>#REF!</v>
      </c>
      <c r="D13" s="224" t="str">
        <f t="shared" ca="1" si="0"/>
        <v/>
      </c>
    </row>
    <row r="14" spans="2:7" x14ac:dyDescent="0.35">
      <c r="B14" s="224" t="e">
        <f ca="1">IF(OR('4_Invest-Medidas-Alta (Resumo)'!C18="",'4_Invest-Medidas-Alta (Resumo)'!C18="[preencher identificação da medida]"),"",'4_Invest-Medidas-Alta (Resumo)'!C18)</f>
        <v>#REF!</v>
      </c>
      <c r="C14" s="224" t="e">
        <f ca="1">IF(B14="","",MAX($C$1:C13)+1)</f>
        <v>#REF!</v>
      </c>
      <c r="D14" s="224" t="str">
        <f t="shared" ca="1" si="0"/>
        <v/>
      </c>
    </row>
    <row r="15" spans="2:7" x14ac:dyDescent="0.35">
      <c r="B15" s="224" t="e">
        <f ca="1">IF(OR('4_Invest-Medidas-Alta (Resumo)'!C19="",'4_Invest-Medidas-Alta (Resumo)'!C19="[preencher identificação da medida]"),"",'4_Invest-Medidas-Alta (Resumo)'!C19)</f>
        <v>#REF!</v>
      </c>
      <c r="C15" s="224" t="e">
        <f ca="1">IF(B15="","",MAX($C$1:C14)+1)</f>
        <v>#REF!</v>
      </c>
      <c r="D15" s="224" t="str">
        <f t="shared" ca="1" si="0"/>
        <v/>
      </c>
    </row>
    <row r="16" spans="2:7" x14ac:dyDescent="0.35">
      <c r="B16" s="224" t="e">
        <f ca="1">IF(OR('4_Invest-Medidas-Alta (Resumo)'!C20="",'4_Invest-Medidas-Alta (Resumo)'!C20="[preencher identificação da medida]"),"",'4_Invest-Medidas-Alta (Resumo)'!C20)</f>
        <v>#REF!</v>
      </c>
      <c r="C16" s="224" t="e">
        <f ca="1">IF(B16="","",MAX($C$1:C15)+1)</f>
        <v>#REF!</v>
      </c>
      <c r="D16" s="224" t="str">
        <f t="shared" ca="1" si="0"/>
        <v/>
      </c>
    </row>
    <row r="17" spans="2:10" x14ac:dyDescent="0.35">
      <c r="B17" s="224" t="str">
        <f ca="1">IF(OR('7_Invest-Medidas-Baixa (Resumo)'!C6="",'7_Invest-Medidas-Baixa (Resumo)'!C6="[preencher identificação da medida]"),"",'7_Invest-Medidas-Baixa (Resumo)'!C6)</f>
        <v>Promover ações de combate ao desperdício alimentar</v>
      </c>
      <c r="C17" s="224" t="e">
        <f ca="1">IF(B17="","",MAX($C$1:C16)+1)</f>
        <v>#REF!</v>
      </c>
      <c r="D17" s="224" t="str">
        <f t="shared" ca="1" si="0"/>
        <v/>
      </c>
    </row>
    <row r="18" spans="2:10" x14ac:dyDescent="0.35">
      <c r="B18" s="224" t="str">
        <f ca="1">IF(OR('7_Invest-Medidas-Baixa (Resumo)'!C7="",'7_Invest-Medidas-Baixa (Resumo)'!C7="[preencher identificação da medida]"),"",'7_Invest-Medidas-Baixa (Resumo)'!C7)</f>
        <v>Apoiar a operacionalização das redes de reutilização e doação de objetos fora de uso</v>
      </c>
      <c r="C18" s="224" t="e">
        <f ca="1">IF(B18="","",MAX($C$1:C17)+1)</f>
        <v>#REF!</v>
      </c>
      <c r="D18" s="224" t="str">
        <f t="shared" ca="1" si="0"/>
        <v/>
      </c>
    </row>
    <row r="19" spans="2:10" x14ac:dyDescent="0.35">
      <c r="B19" s="224" t="str">
        <f ca="1">IF(OR('7_Invest-Medidas-Baixa (Resumo)'!C8="",'7_Invest-Medidas-Baixa (Resumo)'!C8="[preencher identificação da medida]"),"",'7_Invest-Medidas-Baixa (Resumo)'!C8)</f>
        <v>Tratamento na origem de biorresíduos</v>
      </c>
      <c r="C19" s="224" t="e">
        <f ca="1">IF(B19="","",MAX($C$1:C18)+1)</f>
        <v>#REF!</v>
      </c>
      <c r="D19" s="224" t="str">
        <f t="shared" ca="1" si="0"/>
        <v/>
      </c>
    </row>
    <row r="20" spans="2:10" x14ac:dyDescent="0.35">
      <c r="B20" s="224" t="str">
        <f ca="1">IF(OR('7_Invest-Medidas-Baixa (Resumo)'!C9="",'7_Invest-Medidas-Baixa (Resumo)'!C9="[preencher identificação da medida]"),"",'7_Invest-Medidas-Baixa (Resumo)'!C9)</f>
        <v>Recolha seletiva de resíduos verdes e compostagem municipal</v>
      </c>
      <c r="C20" s="224" t="e">
        <f ca="1">IF(B20="","",MAX($C$1:C19)+1)</f>
        <v>#REF!</v>
      </c>
      <c r="D20" s="224" t="str">
        <f t="shared" ca="1" si="0"/>
        <v/>
      </c>
    </row>
    <row r="21" spans="2:10" x14ac:dyDescent="0.35">
      <c r="B21" s="224" t="str">
        <f ca="1">IF(OR('7_Invest-Medidas-Baixa (Resumo)'!C10="",'7_Invest-Medidas-Baixa (Resumo)'!C10="[preencher identificação da medida]"),"",'7_Invest-Medidas-Baixa (Resumo)'!C10)</f>
        <v>Recolha seletiva de biorresíduos</v>
      </c>
      <c r="C21" s="224" t="e">
        <f ca="1">IF(B21="","",MAX($C$1:C20)+1)</f>
        <v>#REF!</v>
      </c>
      <c r="D21" s="224" t="str">
        <f t="shared" ca="1" si="0"/>
        <v/>
      </c>
    </row>
    <row r="22" spans="2:10" x14ac:dyDescent="0.35">
      <c r="B22" s="224" t="str">
        <f ca="1">IF(OR('7_Invest-Medidas-Baixa (Resumo)'!C11="",'7_Invest-Medidas-Baixa (Resumo)'!C11="[preencher identificação da medida]"),"",'7_Invest-Medidas-Baixa (Resumo)'!C11)</f>
        <v>Reforço da recolha seletiva de fluxos específicos e emergentes de resíduos urbanos</v>
      </c>
      <c r="C22" s="224" t="e">
        <f ca="1">IF(B22="","",MAX($C$1:C21)+1)</f>
        <v>#REF!</v>
      </c>
      <c r="D22" s="224" t="str">
        <f t="shared" ca="1" si="0"/>
        <v/>
      </c>
      <c r="H22" t="s">
        <v>487</v>
      </c>
      <c r="I22" t="s">
        <v>488</v>
      </c>
      <c r="J22" t="s">
        <v>489</v>
      </c>
    </row>
    <row r="23" spans="2:10" x14ac:dyDescent="0.35">
      <c r="B23" s="224" t="str">
        <f ca="1">IF(OR('7_Invest-Medidas-Baixa (Resumo)'!C12="",'7_Invest-Medidas-Baixa (Resumo)'!C12="[preencher identificação da medida]"),"",'7_Invest-Medidas-Baixa (Resumo)'!C12)</f>
        <v>Aplicação de novo modelo tarifário ao utilizador final</v>
      </c>
      <c r="C23" s="224" t="e">
        <f ca="1">IF(B23="","",MAX($C$1:C22)+1)</f>
        <v>#REF!</v>
      </c>
      <c r="D23" s="224" t="str">
        <f t="shared" ca="1" si="0"/>
        <v/>
      </c>
    </row>
    <row r="24" spans="2:10" x14ac:dyDescent="0.35">
      <c r="B24" s="224" t="str">
        <f ca="1">IF(OR('7_Invest-Medidas-Baixa (Resumo)'!C13="",'7_Invest-Medidas-Baixa (Resumo)'!C13="[preencher identificação da medida]"),"",'7_Invest-Medidas-Baixa (Resumo)'!C13)</f>
        <v>Promover ações de monitorização e melhoria do serviço</v>
      </c>
      <c r="C24" s="224" t="e">
        <f ca="1">IF(B24="","",MAX($C$1:C23)+1)</f>
        <v>#REF!</v>
      </c>
      <c r="D24" s="224" t="str">
        <f t="shared" ca="1" si="0"/>
        <v/>
      </c>
    </row>
    <row r="25" spans="2:10" x14ac:dyDescent="0.35">
      <c r="B25" s="224" t="str">
        <f ca="1">IF(OR('7_Invest-Medidas-Baixa (Resumo)'!C14="",'7_Invest-Medidas-Baixa (Resumo)'!C14="[preencher identificação da medida]"),"",'7_Invest-Medidas-Baixa (Resumo)'!C14)</f>
        <v/>
      </c>
      <c r="C25" s="224" t="str">
        <f ca="1">IF(B25="","",MAX($C$1:C24)+1)</f>
        <v/>
      </c>
      <c r="D25" s="224" t="str">
        <f t="shared" ca="1" si="0"/>
        <v/>
      </c>
    </row>
    <row r="26" spans="2:10" x14ac:dyDescent="0.35">
      <c r="B26" s="224" t="str">
        <f ca="1">IF(OR('7_Invest-Medidas-Baixa (Resumo)'!C15="",'7_Invest-Medidas-Baixa (Resumo)'!C15="[preencher identificação da medida]"),"",'7_Invest-Medidas-Baixa (Resumo)'!C15)</f>
        <v/>
      </c>
      <c r="C26" s="224" t="str">
        <f ca="1">IF(B26="","",MAX($C$1:C25)+1)</f>
        <v/>
      </c>
      <c r="D26" s="224" t="str">
        <f t="shared" ca="1" si="0"/>
        <v/>
      </c>
    </row>
    <row r="27" spans="2:10" x14ac:dyDescent="0.35">
      <c r="B27" s="224" t="e">
        <f>IF(OR('7_Invest-Medidas-Baixa (Resumo)'!#REF!="",'7_Invest-Medidas-Baixa (Resumo)'!#REF!="[preencher identificação da medida]"),"",'7_Invest-Medidas-Baixa (Resumo)'!#REF!)</f>
        <v>#REF!</v>
      </c>
      <c r="C27" s="224" t="e">
        <f>IF(B27="","",MAX($C$1:C26)+1)</f>
        <v>#REF!</v>
      </c>
      <c r="D27" s="224" t="str">
        <f t="shared" ca="1" si="0"/>
        <v/>
      </c>
    </row>
    <row r="28" spans="2:10" x14ac:dyDescent="0.35">
      <c r="B28" s="224" t="e">
        <f>IF(OR('7_Invest-Medidas-Baixa (Resumo)'!#REF!="",'7_Invest-Medidas-Baixa (Resumo)'!#REF!="[preencher identificação da medida]"),"",'7_Invest-Medidas-Baixa (Resumo)'!#REF!)</f>
        <v>#REF!</v>
      </c>
      <c r="C28" s="224" t="e">
        <f>IF(B28="","",MAX($C$1:C27)+1)</f>
        <v>#REF!</v>
      </c>
      <c r="D28" s="224" t="str">
        <f t="shared" ca="1" si="0"/>
        <v/>
      </c>
    </row>
    <row r="29" spans="2:10" x14ac:dyDescent="0.35">
      <c r="B29" s="224" t="e">
        <f>IF(OR('7_Invest-Medidas-Baixa (Resumo)'!#REF!="",'7_Invest-Medidas-Baixa (Resumo)'!#REF!="[preencher identificação da medida]"),"",'7_Invest-Medidas-Baixa (Resumo)'!#REF!)</f>
        <v>#REF!</v>
      </c>
      <c r="C29" s="224" t="e">
        <f>IF(B29="","",MAX($C$1:C28)+1)</f>
        <v>#REF!</v>
      </c>
      <c r="D29" s="224" t="str">
        <f t="shared" ca="1" si="0"/>
        <v/>
      </c>
    </row>
    <row r="30" spans="2:10" x14ac:dyDescent="0.35">
      <c r="B30" s="224" t="e">
        <f>IF(OR('7_Invest-Medidas-Baixa (Resumo)'!#REF!="",'7_Invest-Medidas-Baixa (Resumo)'!#REF!="[preencher identificação da medida]"),"",'7_Invest-Medidas-Baixa (Resumo)'!#REF!)</f>
        <v>#REF!</v>
      </c>
      <c r="C30" s="224" t="e">
        <f>IF(B30="","",MAX($C$1:C29)+1)</f>
        <v>#REF!</v>
      </c>
      <c r="D30" s="224" t="str">
        <f t="shared" ca="1" si="0"/>
        <v/>
      </c>
    </row>
    <row r="31" spans="2:10" x14ac:dyDescent="0.35">
      <c r="B31" s="224" t="e">
        <f>IF(OR('7_Invest-Medidas-Baixa (Resumo)'!#REF!="",'7_Invest-Medidas-Baixa (Resumo)'!#REF!="[preencher identificação da medida]"),"",'7_Invest-Medidas-Baixa (Resumo)'!#REF!)</f>
        <v>#REF!</v>
      </c>
      <c r="C31" s="224" t="e">
        <f>IF(B31="","",MAX($C$1:C30)+1)</f>
        <v>#REF!</v>
      </c>
      <c r="D31" s="224" t="str">
        <f t="shared" ca="1" si="0"/>
        <v/>
      </c>
    </row>
    <row r="32" spans="2:10" x14ac:dyDescent="0.35">
      <c r="B32" s="224"/>
      <c r="C32" s="224"/>
      <c r="D32" s="2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8C232E559AC5478DEFE100163B8247" ma:contentTypeVersion="16" ma:contentTypeDescription="Create a new document." ma:contentTypeScope="" ma:versionID="afd6ebc696205ab29b8997563172f545">
  <xsd:schema xmlns:xsd="http://www.w3.org/2001/XMLSchema" xmlns:xs="http://www.w3.org/2001/XMLSchema" xmlns:p="http://schemas.microsoft.com/office/2006/metadata/properties" xmlns:ns2="ffb916c7-e4f3-4e30-a4c4-8154945e780c" xmlns:ns3="94fe9b39-5eca-46cc-bff3-c9fb943f8049" targetNamespace="http://schemas.microsoft.com/office/2006/metadata/properties" ma:root="true" ma:fieldsID="ca91ebb8a6594061447a91191c08829c" ns2:_="" ns3:_="">
    <xsd:import namespace="ffb916c7-e4f3-4e30-a4c4-8154945e780c"/>
    <xsd:import namespace="94fe9b39-5eca-46cc-bff3-c9fb943f80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b916c7-e4f3-4e30-a4c4-8154945e78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714f7e0-883e-495a-8f8b-5d9c150dc7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fe9b39-5eca-46cc-bff3-c9fb943f804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9d9efc-4e53-469e-8c12-4c68509a6326}" ma:internalName="TaxCatchAll" ma:showField="CatchAllData" ma:web="94fe9b39-5eca-46cc-bff3-c9fb943f80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D7318-0DC9-4C1A-828C-8B822B358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b916c7-e4f3-4e30-a4c4-8154945e780c"/>
    <ds:schemaRef ds:uri="94fe9b39-5eca-46cc-bff3-c9fb943f80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20F497-7CE5-44B3-A618-A623CEF6F8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21</vt:i4>
      </vt:variant>
      <vt:variant>
        <vt:lpstr>Intervalos com Nome</vt:lpstr>
      </vt:variant>
      <vt:variant>
        <vt:i4>1</vt:i4>
      </vt:variant>
    </vt:vector>
  </HeadingPairs>
  <TitlesOfParts>
    <vt:vector size="22" baseType="lpstr">
      <vt:lpstr>Capa</vt:lpstr>
      <vt:lpstr>Instruções de preenchimento</vt:lpstr>
      <vt:lpstr>1_Caracterização</vt:lpstr>
      <vt:lpstr>2_Infraestruturas_Alta</vt:lpstr>
      <vt:lpstr>3_Atividade_METAS_Alta</vt:lpstr>
      <vt:lpstr>4_Invest-Medidas-Alta (Resumo)</vt:lpstr>
      <vt:lpstr>5_Infraestruturas_Baixa</vt:lpstr>
      <vt:lpstr>6_Atividade_METAS_Baixa</vt:lpstr>
      <vt:lpstr>7_Invest-Medidas-Baixa (Resumo)</vt:lpstr>
      <vt:lpstr>7.1</vt:lpstr>
      <vt:lpstr>7.2</vt:lpstr>
      <vt:lpstr>7.3</vt:lpstr>
      <vt:lpstr>7.4</vt:lpstr>
      <vt:lpstr>7.5</vt:lpstr>
      <vt:lpstr>7.6</vt:lpstr>
      <vt:lpstr>7.7</vt:lpstr>
      <vt:lpstr>7.8</vt:lpstr>
      <vt:lpstr>7.9</vt:lpstr>
      <vt:lpstr>7.10</vt:lpstr>
      <vt:lpstr>8_Fluxograma IO</vt:lpstr>
      <vt:lpstr>Aux</vt:lpstr>
      <vt:lpstr>Municípios</vt:lpstr>
    </vt:vector>
  </TitlesOfParts>
  <Manager/>
  <Company>ERSAR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DSR</dc:creator>
  <cp:keywords/>
  <dc:description/>
  <cp:lastModifiedBy>Ilda Maria Joaquim</cp:lastModifiedBy>
  <cp:revision/>
  <cp:lastPrinted>2023-11-02T08:40:10Z</cp:lastPrinted>
  <dcterms:created xsi:type="dcterms:W3CDTF">2021-10-10T16:44:31Z</dcterms:created>
  <dcterms:modified xsi:type="dcterms:W3CDTF">2023-11-09T15:47:16Z</dcterms:modified>
  <cp:category/>
  <cp:contentStatus/>
</cp:coreProperties>
</file>